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I:\08 - Projects\7. OnBase Database\4. New FSEA Excel Workbooks\"/>
    </mc:Choice>
  </mc:AlternateContent>
  <xr:revisionPtr revIDLastSave="0" documentId="13_ncr:1_{42BCABD9-EE95-4A9B-9DAE-3D6C7D78DC75}" xr6:coauthVersionLast="47" xr6:coauthVersionMax="47" xr10:uidLastSave="{00000000-0000-0000-0000-000000000000}"/>
  <bookViews>
    <workbookView xWindow="-120" yWindow="-120" windowWidth="29040" windowHeight="15720" xr2:uid="{215D5190-73FA-48F8-9F5D-446421B0E4F3}"/>
  </bookViews>
  <sheets>
    <sheet name="Instructions" sheetId="22" r:id="rId1"/>
    <sheet name="1. Request Form" sheetId="25" r:id="rId2"/>
    <sheet name="2. Proposed Usage" sheetId="9" r:id="rId3"/>
    <sheet name="3. Salary and Fringe" sheetId="4" r:id="rId4"/>
    <sheet name="4. Other Direct Expenses" sheetId="6" r:id="rId5"/>
    <sheet name="5. Overhead Expenses" sheetId="8" r:id="rId6"/>
    <sheet name="6. Equipment " sheetId="5" r:id="rId7"/>
    <sheet name="7. Calculated Rates" sheetId="27" r:id="rId8"/>
    <sheet name="Expense Summary" sheetId="7" r:id="rId9"/>
    <sheet name="Rate Summary" sheetId="26" r:id="rId10"/>
    <sheet name="Projected Revenues" sheetId="12" r:id="rId11"/>
    <sheet name="FSEA Financial Summary" sheetId="21" r:id="rId12"/>
  </sheets>
  <definedNames>
    <definedName name="_xlnm.Print_Area" localSheetId="2">'2. Proposed Usage'!$A$1:$J$68</definedName>
    <definedName name="_xlnm.Print_Area" localSheetId="3">'3. Salary and Fringe'!$A$1:$BJ$37</definedName>
    <definedName name="_xlnm.Print_Area" localSheetId="4">'4. Other Direct Expenses'!$A$1:$BC$33</definedName>
    <definedName name="_xlnm.Print_Area" localSheetId="5">'5. Overhead Expenses'!$A$1:$K$31</definedName>
    <definedName name="_xlnm.Print_Area" localSheetId="6">'6. Equipment '!$A$1:$H$42</definedName>
    <definedName name="_xlnm.Print_Area" localSheetId="7">'7. Calculated Rates'!$A$1:$F$24</definedName>
    <definedName name="_xlnm.Print_Area" localSheetId="8">'Expense Summary'!$A$1:$AC$46</definedName>
    <definedName name="_xlnm.Print_Area" localSheetId="11">'FSEA Financial Summary'!$A$1:$AB$32</definedName>
    <definedName name="_xlnm.Print_Area" localSheetId="0">Instructions!$A$1:$J$83</definedName>
    <definedName name="_xlnm.Print_Area" localSheetId="10">'Projected Revenues'!$A$1:$F$35</definedName>
    <definedName name="_xlnm.Print_Area" localSheetId="9">'Rate Summary'!$A$1:$F$24</definedName>
    <definedName name="_xlnm.Print_Titles" localSheetId="1">'1. Request Form'!$1:$4</definedName>
    <definedName name="_xlnm.Print_Titles" localSheetId="0">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1" i="27" l="1"/>
  <c r="Y21" i="27"/>
  <c r="X21" i="27"/>
  <c r="W21" i="27"/>
  <c r="V21" i="27"/>
  <c r="U21" i="27"/>
  <c r="T21" i="27"/>
  <c r="S21" i="27"/>
  <c r="R21" i="27"/>
  <c r="Q21" i="27"/>
  <c r="P21" i="27"/>
  <c r="O21" i="27"/>
  <c r="N21" i="27"/>
  <c r="M21" i="27"/>
  <c r="L21" i="27"/>
  <c r="K21" i="27"/>
  <c r="J21" i="27"/>
  <c r="I21" i="27"/>
  <c r="H21" i="27"/>
  <c r="G21" i="27"/>
  <c r="F21" i="27"/>
  <c r="E21" i="27"/>
  <c r="D21" i="27"/>
  <c r="C21" i="27"/>
  <c r="B21" i="27"/>
  <c r="Z16" i="27"/>
  <c r="Y16" i="27"/>
  <c r="X16" i="27"/>
  <c r="W16" i="27"/>
  <c r="V16" i="27"/>
  <c r="U16" i="27"/>
  <c r="T16" i="27"/>
  <c r="S16" i="27"/>
  <c r="R16" i="27"/>
  <c r="Q16" i="27"/>
  <c r="P16" i="27"/>
  <c r="O16" i="27"/>
  <c r="N16" i="27"/>
  <c r="M16" i="27"/>
  <c r="L16" i="27"/>
  <c r="K16" i="27"/>
  <c r="J16" i="27"/>
  <c r="I16" i="27"/>
  <c r="H16" i="27"/>
  <c r="G16" i="27"/>
  <c r="F16" i="27"/>
  <c r="E16" i="27"/>
  <c r="D16" i="27"/>
  <c r="C16" i="27"/>
  <c r="B16" i="27"/>
  <c r="Z7" i="27"/>
  <c r="Y7" i="27"/>
  <c r="X7" i="27"/>
  <c r="W7" i="27"/>
  <c r="V7" i="27"/>
  <c r="U7" i="27"/>
  <c r="T7" i="27"/>
  <c r="S7" i="27"/>
  <c r="R7" i="27"/>
  <c r="Q7" i="27"/>
  <c r="P7" i="27"/>
  <c r="O7" i="27"/>
  <c r="N7" i="27"/>
  <c r="M7" i="27"/>
  <c r="L7" i="27"/>
  <c r="K7" i="27"/>
  <c r="J7" i="27"/>
  <c r="I7" i="27"/>
  <c r="H7" i="27"/>
  <c r="G7" i="27"/>
  <c r="F7" i="27"/>
  <c r="E7" i="27"/>
  <c r="D7" i="27"/>
  <c r="C7" i="27"/>
  <c r="B7" i="27"/>
  <c r="D12" i="7"/>
  <c r="Z12" i="7" l="1"/>
  <c r="Y12" i="7"/>
  <c r="X12" i="7"/>
  <c r="W12" i="7"/>
  <c r="V12" i="7"/>
  <c r="U12" i="7"/>
  <c r="T12" i="7"/>
  <c r="S12" i="7"/>
  <c r="R12" i="7"/>
  <c r="AA12" i="7"/>
  <c r="AB12" i="7"/>
  <c r="AA21" i="21" s="1"/>
  <c r="Q12" i="7" l="1"/>
  <c r="P12" i="7"/>
  <c r="O12" i="7"/>
  <c r="N12" i="7"/>
  <c r="M12" i="7"/>
  <c r="L12" i="7"/>
  <c r="K12" i="7"/>
  <c r="J12" i="7"/>
  <c r="I12" i="7"/>
  <c r="H12" i="7"/>
  <c r="G12" i="7"/>
  <c r="F12" i="7"/>
  <c r="E12" i="7"/>
  <c r="D25" i="7" l="1"/>
  <c r="K25" i="8"/>
  <c r="AC16" i="7"/>
  <c r="D10" i="7"/>
  <c r="D14" i="7" s="1"/>
  <c r="E10" i="7" l="1"/>
  <c r="F10" i="7"/>
  <c r="F14" i="7" s="1"/>
  <c r="G10" i="7"/>
  <c r="H10" i="7"/>
  <c r="I10" i="7"/>
  <c r="J10" i="7"/>
  <c r="K10" i="7"/>
  <c r="L10" i="7"/>
  <c r="M10" i="7"/>
  <c r="N10" i="7"/>
  <c r="O10" i="7"/>
  <c r="P10" i="7"/>
  <c r="Q10" i="7"/>
  <c r="R10" i="7"/>
  <c r="S10" i="7"/>
  <c r="T10" i="7"/>
  <c r="U10" i="7"/>
  <c r="V10" i="7"/>
  <c r="W10" i="7"/>
  <c r="X10" i="7"/>
  <c r="Y10" i="7"/>
  <c r="Z10" i="7"/>
  <c r="AA10" i="7"/>
  <c r="AB10" i="7"/>
  <c r="AA20" i="21" s="1"/>
  <c r="Q10" i="4"/>
  <c r="O10" i="4"/>
  <c r="M10" i="4"/>
  <c r="AC10" i="7" l="1"/>
  <c r="AD10" i="7" s="1"/>
  <c r="E14" i="7"/>
  <c r="Z20" i="21"/>
  <c r="Y20" i="21"/>
  <c r="X20" i="21"/>
  <c r="W20" i="21"/>
  <c r="V20" i="21"/>
  <c r="U20" i="21"/>
  <c r="T20" i="21"/>
  <c r="S20" i="21"/>
  <c r="R20" i="21"/>
  <c r="Q20" i="21"/>
  <c r="P20" i="21"/>
  <c r="O20" i="21"/>
  <c r="N20" i="21"/>
  <c r="M20" i="21"/>
  <c r="L20" i="21"/>
  <c r="K20" i="21"/>
  <c r="J20" i="21"/>
  <c r="I20" i="21"/>
  <c r="H20" i="21" l="1"/>
  <c r="G20" i="21"/>
  <c r="AA7" i="21"/>
  <c r="AA19" i="21" s="1"/>
  <c r="Z7" i="21"/>
  <c r="Z19" i="21" s="1"/>
  <c r="Y7" i="21"/>
  <c r="Y19" i="21" s="1"/>
  <c r="X7" i="21"/>
  <c r="X19" i="21" s="1"/>
  <c r="W7" i="21"/>
  <c r="W19" i="21" s="1"/>
  <c r="V7" i="21"/>
  <c r="V19" i="21" s="1"/>
  <c r="U7" i="21"/>
  <c r="U19" i="21" s="1"/>
  <c r="T7" i="21"/>
  <c r="T19" i="21" s="1"/>
  <c r="S7" i="21"/>
  <c r="S19" i="21" s="1"/>
  <c r="R7" i="21"/>
  <c r="R19" i="21" s="1"/>
  <c r="Q7" i="21"/>
  <c r="Q19" i="21" s="1"/>
  <c r="P7" i="21"/>
  <c r="P19" i="21" s="1"/>
  <c r="O7" i="21"/>
  <c r="O19" i="21" s="1"/>
  <c r="N7" i="21"/>
  <c r="N19" i="21" s="1"/>
  <c r="M7" i="21"/>
  <c r="M19" i="21" s="1"/>
  <c r="L7" i="21"/>
  <c r="L19" i="21" s="1"/>
  <c r="K7" i="21"/>
  <c r="K19" i="21" s="1"/>
  <c r="J7" i="21"/>
  <c r="J19" i="21" s="1"/>
  <c r="I7" i="21"/>
  <c r="I19" i="21" s="1"/>
  <c r="H7" i="21"/>
  <c r="H19" i="21" s="1"/>
  <c r="G7" i="21"/>
  <c r="G19" i="21" s="1"/>
  <c r="F7" i="21"/>
  <c r="F19" i="21" s="1"/>
  <c r="E7" i="21"/>
  <c r="E19" i="21" s="1"/>
  <c r="D7" i="21"/>
  <c r="D19" i="21" s="1"/>
  <c r="C155" i="12"/>
  <c r="C154" i="12"/>
  <c r="C153" i="12"/>
  <c r="C149" i="12"/>
  <c r="C148" i="12"/>
  <c r="C147" i="12"/>
  <c r="C143" i="12"/>
  <c r="C142" i="12"/>
  <c r="C141" i="12"/>
  <c r="C137" i="12"/>
  <c r="C136" i="12"/>
  <c r="C135" i="12"/>
  <c r="C131" i="12"/>
  <c r="C130" i="12"/>
  <c r="C129" i="12"/>
  <c r="C125" i="12"/>
  <c r="C124" i="12"/>
  <c r="C123" i="12"/>
  <c r="C119" i="12"/>
  <c r="C118" i="12"/>
  <c r="C117" i="12"/>
  <c r="C113" i="12"/>
  <c r="C112" i="12"/>
  <c r="C111" i="12"/>
  <c r="C107" i="12"/>
  <c r="C106" i="12"/>
  <c r="C105" i="12"/>
  <c r="C101" i="12"/>
  <c r="C100" i="12"/>
  <c r="C99" i="12"/>
  <c r="C95" i="12"/>
  <c r="C94" i="12"/>
  <c r="C93" i="12"/>
  <c r="C89" i="12"/>
  <c r="C88" i="12"/>
  <c r="C87" i="12"/>
  <c r="C83" i="12"/>
  <c r="C82" i="12"/>
  <c r="C81" i="12"/>
  <c r="C77" i="12"/>
  <c r="C76" i="12"/>
  <c r="C75" i="12"/>
  <c r="C71" i="12"/>
  <c r="C70" i="12"/>
  <c r="C69" i="12"/>
  <c r="C72" i="12" s="1"/>
  <c r="C65" i="12"/>
  <c r="C64" i="12"/>
  <c r="C63" i="12"/>
  <c r="C59" i="12"/>
  <c r="C58" i="12"/>
  <c r="C57" i="12"/>
  <c r="C53" i="12"/>
  <c r="C52" i="12"/>
  <c r="C51" i="12"/>
  <c r="C47" i="12"/>
  <c r="C46" i="12"/>
  <c r="C45" i="12"/>
  <c r="C48" i="12" s="1"/>
  <c r="C41" i="12"/>
  <c r="C40" i="12"/>
  <c r="C39" i="12"/>
  <c r="C35" i="12"/>
  <c r="C34" i="12"/>
  <c r="C33" i="12"/>
  <c r="C29" i="12"/>
  <c r="C28" i="12"/>
  <c r="C27" i="12"/>
  <c r="C23" i="12"/>
  <c r="C22" i="12"/>
  <c r="C21" i="12"/>
  <c r="C17" i="12"/>
  <c r="C16" i="12"/>
  <c r="C15" i="12"/>
  <c r="C60" i="12" l="1"/>
  <c r="C84" i="12"/>
  <c r="C108" i="12"/>
  <c r="C156" i="12"/>
  <c r="C54" i="12"/>
  <c r="C18" i="12"/>
  <c r="C90" i="12"/>
  <c r="C138" i="12"/>
  <c r="C42" i="12"/>
  <c r="C66" i="12"/>
  <c r="C78" i="12"/>
  <c r="C102" i="12"/>
  <c r="C126" i="12"/>
  <c r="C36" i="12"/>
  <c r="C114" i="12"/>
  <c r="C120" i="12"/>
  <c r="C30" i="12"/>
  <c r="C144" i="12"/>
  <c r="C96" i="12"/>
  <c r="C24" i="12"/>
  <c r="C150" i="12"/>
  <c r="C132" i="12"/>
  <c r="C9" i="12"/>
  <c r="B151" i="12" l="1"/>
  <c r="B145" i="12"/>
  <c r="B139" i="12"/>
  <c r="B133" i="12"/>
  <c r="B127" i="12"/>
  <c r="B121" i="12"/>
  <c r="B115" i="12"/>
  <c r="B109" i="12"/>
  <c r="B103" i="12"/>
  <c r="B97" i="12"/>
  <c r="B91" i="12"/>
  <c r="B85" i="12"/>
  <c r="B79" i="12"/>
  <c r="B73" i="12"/>
  <c r="B67" i="12"/>
  <c r="B61" i="12"/>
  <c r="B55" i="12"/>
  <c r="B49" i="12"/>
  <c r="B43" i="12"/>
  <c r="B37" i="12"/>
  <c r="B31" i="12"/>
  <c r="B25" i="12"/>
  <c r="B19" i="12"/>
  <c r="B13" i="12"/>
  <c r="Z21" i="26"/>
  <c r="Y21" i="26"/>
  <c r="X21" i="26"/>
  <c r="W21" i="26"/>
  <c r="V21" i="26"/>
  <c r="U21" i="26"/>
  <c r="T21" i="26"/>
  <c r="S21" i="26"/>
  <c r="R21" i="26"/>
  <c r="Q21" i="26"/>
  <c r="P21" i="26"/>
  <c r="O21" i="26"/>
  <c r="N21" i="26"/>
  <c r="M21" i="26"/>
  <c r="L21" i="26"/>
  <c r="K21" i="26"/>
  <c r="J21" i="26"/>
  <c r="I21" i="26"/>
  <c r="H21" i="26"/>
  <c r="G21" i="26"/>
  <c r="F21" i="26"/>
  <c r="E21" i="26"/>
  <c r="D21" i="26"/>
  <c r="C21" i="26"/>
  <c r="B21"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Z7" i="26"/>
  <c r="Y7" i="26"/>
  <c r="X7" i="26"/>
  <c r="W7" i="26"/>
  <c r="V7" i="26"/>
  <c r="U7" i="26"/>
  <c r="T7" i="26"/>
  <c r="S7" i="26"/>
  <c r="R7" i="26"/>
  <c r="Q7" i="26"/>
  <c r="P7" i="26"/>
  <c r="O7" i="26"/>
  <c r="N7" i="26"/>
  <c r="M7" i="26"/>
  <c r="L7" i="26"/>
  <c r="K7" i="26"/>
  <c r="J7" i="26"/>
  <c r="I7" i="26"/>
  <c r="H7" i="26"/>
  <c r="G7" i="26"/>
  <c r="F7" i="26"/>
  <c r="E7" i="26"/>
  <c r="D7" i="26"/>
  <c r="C7" i="26"/>
  <c r="B7" i="26"/>
  <c r="AB31" i="7" l="1"/>
  <c r="AA31" i="7"/>
  <c r="Z31" i="7"/>
  <c r="Y31" i="7"/>
  <c r="X31" i="7"/>
  <c r="W31" i="7"/>
  <c r="V31" i="7"/>
  <c r="U31" i="7"/>
  <c r="T31" i="7"/>
  <c r="S31" i="7"/>
  <c r="R31" i="7"/>
  <c r="Q31" i="7"/>
  <c r="P31" i="7"/>
  <c r="O31" i="7"/>
  <c r="N31" i="7"/>
  <c r="M31" i="7"/>
  <c r="L31" i="7"/>
  <c r="K31" i="7"/>
  <c r="J31" i="7"/>
  <c r="I31" i="7"/>
  <c r="H31" i="7"/>
  <c r="G31" i="7"/>
  <c r="F31" i="7"/>
  <c r="E31" i="7"/>
  <c r="D31" i="7"/>
  <c r="AC35" i="7"/>
  <c r="AB29" i="7"/>
  <c r="AA29" i="7"/>
  <c r="Z29" i="7"/>
  <c r="Y29" i="7"/>
  <c r="X29" i="7"/>
  <c r="W29" i="7"/>
  <c r="V29" i="7"/>
  <c r="U29" i="7"/>
  <c r="T29" i="7"/>
  <c r="S29" i="7"/>
  <c r="R29" i="7"/>
  <c r="Q29" i="7"/>
  <c r="P29" i="7"/>
  <c r="O29" i="7"/>
  <c r="N29" i="7"/>
  <c r="M29" i="7"/>
  <c r="L29" i="7"/>
  <c r="K29" i="7"/>
  <c r="J29" i="7"/>
  <c r="I29" i="7"/>
  <c r="H29" i="7"/>
  <c r="G29" i="7"/>
  <c r="F29" i="7"/>
  <c r="E29" i="7"/>
  <c r="D29" i="7"/>
  <c r="E33" i="7" l="1"/>
  <c r="AC29" i="7"/>
  <c r="AC31" i="7"/>
  <c r="D33" i="7"/>
  <c r="AB25" i="7"/>
  <c r="AA25" i="7"/>
  <c r="Z25" i="7"/>
  <c r="Y25" i="7"/>
  <c r="X25" i="7"/>
  <c r="W25" i="7"/>
  <c r="V25" i="7"/>
  <c r="U25" i="7"/>
  <c r="T25" i="7"/>
  <c r="S25" i="7"/>
  <c r="R25" i="7"/>
  <c r="Q25" i="7"/>
  <c r="P25" i="7"/>
  <c r="O25" i="7"/>
  <c r="N25" i="7"/>
  <c r="M25" i="7"/>
  <c r="L25" i="7"/>
  <c r="K25" i="7"/>
  <c r="J25" i="7"/>
  <c r="I25" i="7"/>
  <c r="H25" i="7"/>
  <c r="G25" i="7"/>
  <c r="F25" i="7"/>
  <c r="E25" i="7"/>
  <c r="AB14" i="7"/>
  <c r="AB8" i="7"/>
  <c r="AA8" i="7"/>
  <c r="Z8" i="7"/>
  <c r="Y8" i="7"/>
  <c r="X8" i="7"/>
  <c r="W8" i="7"/>
  <c r="V8" i="7"/>
  <c r="U8" i="7"/>
  <c r="T8" i="7"/>
  <c r="S8" i="7"/>
  <c r="R8" i="7"/>
  <c r="Q8" i="7"/>
  <c r="P8" i="7"/>
  <c r="O8" i="7"/>
  <c r="N8" i="7"/>
  <c r="M8" i="7"/>
  <c r="L8" i="7"/>
  <c r="K8" i="7"/>
  <c r="J8" i="7"/>
  <c r="I8" i="7"/>
  <c r="H8" i="7"/>
  <c r="G8" i="7"/>
  <c r="F8" i="7"/>
  <c r="E8" i="7"/>
  <c r="D8" i="7"/>
  <c r="AB33" i="7"/>
  <c r="AA33" i="7"/>
  <c r="Z33" i="7"/>
  <c r="Y33" i="7"/>
  <c r="X33" i="7"/>
  <c r="Y14" i="7"/>
  <c r="Z21" i="21"/>
  <c r="Y21" i="21"/>
  <c r="X21" i="21"/>
  <c r="W21" i="21"/>
  <c r="Z14" i="7"/>
  <c r="U33" i="7"/>
  <c r="V33" i="7"/>
  <c r="T33" i="7"/>
  <c r="S33" i="7"/>
  <c r="R33" i="7"/>
  <c r="P33" i="7"/>
  <c r="N33" i="7"/>
  <c r="V21" i="21"/>
  <c r="U21" i="21"/>
  <c r="S21" i="21"/>
  <c r="R21" i="21"/>
  <c r="Q21" i="21"/>
  <c r="P21" i="21"/>
  <c r="O21" i="21"/>
  <c r="N21" i="21"/>
  <c r="M21" i="21"/>
  <c r="W14" i="7"/>
  <c r="T14" i="7"/>
  <c r="S14" i="7"/>
  <c r="K33" i="7"/>
  <c r="J33" i="7"/>
  <c r="L21" i="21"/>
  <c r="K21" i="21"/>
  <c r="J21" i="21"/>
  <c r="I21" i="21"/>
  <c r="H21" i="21"/>
  <c r="BD24" i="6"/>
  <c r="BD23" i="6"/>
  <c r="BE11" i="6"/>
  <c r="BE12" i="6"/>
  <c r="BE13" i="6"/>
  <c r="BE14" i="6"/>
  <c r="BE15" i="6"/>
  <c r="BE16" i="6"/>
  <c r="BE17" i="6"/>
  <c r="BE18" i="6"/>
  <c r="BE19" i="6"/>
  <c r="BE20" i="6"/>
  <c r="BE21" i="6"/>
  <c r="BE22" i="6"/>
  <c r="BE10" i="6"/>
  <c r="AN23" i="6"/>
  <c r="BB23" i="6"/>
  <c r="BD11" i="6"/>
  <c r="BD12" i="6"/>
  <c r="BD13" i="6"/>
  <c r="BD14" i="6"/>
  <c r="BD15" i="6"/>
  <c r="BD16" i="6"/>
  <c r="BD17" i="6"/>
  <c r="BD18" i="6"/>
  <c r="BD19" i="6"/>
  <c r="BD20" i="6"/>
  <c r="BD21" i="6"/>
  <c r="BD22" i="6"/>
  <c r="BD10" i="6"/>
  <c r="BK26" i="4"/>
  <c r="BL26" i="4"/>
  <c r="BL11" i="4"/>
  <c r="BL12" i="4"/>
  <c r="BL13" i="4"/>
  <c r="BL14" i="4"/>
  <c r="BL15" i="4"/>
  <c r="BL16" i="4"/>
  <c r="BL17" i="4"/>
  <c r="BL18" i="4"/>
  <c r="BL19" i="4"/>
  <c r="BL20" i="4"/>
  <c r="BL21" i="4"/>
  <c r="BL22" i="4"/>
  <c r="BL23" i="4"/>
  <c r="BL24" i="4"/>
  <c r="BL25" i="4"/>
  <c r="BL10" i="4"/>
  <c r="AT9" i="6"/>
  <c r="AR9" i="6"/>
  <c r="AP9" i="6"/>
  <c r="AN9" i="6"/>
  <c r="AL9" i="6"/>
  <c r="AJ9" i="6"/>
  <c r="AH9" i="6"/>
  <c r="AF9" i="6"/>
  <c r="AD9" i="6"/>
  <c r="AB9" i="6"/>
  <c r="Z9" i="6"/>
  <c r="X9" i="6"/>
  <c r="V9" i="6"/>
  <c r="T9" i="6"/>
  <c r="R9" i="6"/>
  <c r="P9" i="6"/>
  <c r="N9" i="6"/>
  <c r="L9" i="6"/>
  <c r="J9" i="6"/>
  <c r="H9" i="6"/>
  <c r="F9" i="6"/>
  <c r="N22" i="6"/>
  <c r="L22" i="6"/>
  <c r="J22" i="6"/>
  <c r="H22" i="6"/>
  <c r="F22" i="6"/>
  <c r="N21" i="6"/>
  <c r="L21" i="6"/>
  <c r="J21" i="6"/>
  <c r="H21" i="6"/>
  <c r="F21" i="6"/>
  <c r="N20" i="6"/>
  <c r="L20" i="6"/>
  <c r="J20" i="6"/>
  <c r="H20" i="6"/>
  <c r="F20" i="6"/>
  <c r="N19" i="6"/>
  <c r="L19" i="6"/>
  <c r="J19" i="6"/>
  <c r="H19" i="6"/>
  <c r="F19" i="6"/>
  <c r="N18" i="6"/>
  <c r="L18" i="6"/>
  <c r="J18" i="6"/>
  <c r="H18" i="6"/>
  <c r="F18" i="6"/>
  <c r="N17" i="6"/>
  <c r="L17" i="6"/>
  <c r="J17" i="6"/>
  <c r="H17" i="6"/>
  <c r="F17" i="6"/>
  <c r="N16" i="6"/>
  <c r="L16" i="6"/>
  <c r="J16" i="6"/>
  <c r="H16" i="6"/>
  <c r="F16" i="6"/>
  <c r="N15" i="6"/>
  <c r="L15" i="6"/>
  <c r="J15" i="6"/>
  <c r="H15" i="6"/>
  <c r="F15" i="6"/>
  <c r="N14" i="6"/>
  <c r="L14" i="6"/>
  <c r="J14" i="6"/>
  <c r="H14" i="6"/>
  <c r="F14" i="6"/>
  <c r="N13" i="6"/>
  <c r="L13" i="6"/>
  <c r="J13" i="6"/>
  <c r="H13" i="6"/>
  <c r="F13" i="6"/>
  <c r="N12" i="6"/>
  <c r="L12" i="6"/>
  <c r="J12" i="6"/>
  <c r="H12" i="6"/>
  <c r="F12" i="6"/>
  <c r="N11" i="6"/>
  <c r="L11" i="6"/>
  <c r="J11" i="6"/>
  <c r="H11" i="6"/>
  <c r="F11" i="6"/>
  <c r="N10" i="6"/>
  <c r="N23" i="6" s="1"/>
  <c r="L10" i="6"/>
  <c r="L23" i="6" s="1"/>
  <c r="J10" i="6"/>
  <c r="J23" i="6" s="1"/>
  <c r="H10" i="6"/>
  <c r="H23" i="6" s="1"/>
  <c r="F10" i="6"/>
  <c r="F23" i="6" s="1"/>
  <c r="X22" i="6"/>
  <c r="V22" i="6"/>
  <c r="T22" i="6"/>
  <c r="R22" i="6"/>
  <c r="P22" i="6"/>
  <c r="X21" i="6"/>
  <c r="V21" i="6"/>
  <c r="T21" i="6"/>
  <c r="R21" i="6"/>
  <c r="P21" i="6"/>
  <c r="X20" i="6"/>
  <c r="V20" i="6"/>
  <c r="T20" i="6"/>
  <c r="R20" i="6"/>
  <c r="P20" i="6"/>
  <c r="X19" i="6"/>
  <c r="V19" i="6"/>
  <c r="T19" i="6"/>
  <c r="R19" i="6"/>
  <c r="P19" i="6"/>
  <c r="X18" i="6"/>
  <c r="V18" i="6"/>
  <c r="T18" i="6"/>
  <c r="R18" i="6"/>
  <c r="P18" i="6"/>
  <c r="X17" i="6"/>
  <c r="V17" i="6"/>
  <c r="T17" i="6"/>
  <c r="R17" i="6"/>
  <c r="P17" i="6"/>
  <c r="X16" i="6"/>
  <c r="V16" i="6"/>
  <c r="T16" i="6"/>
  <c r="R16" i="6"/>
  <c r="P16" i="6"/>
  <c r="X15" i="6"/>
  <c r="X23" i="6" s="1"/>
  <c r="V15" i="6"/>
  <c r="T15" i="6"/>
  <c r="R15" i="6"/>
  <c r="P15" i="6"/>
  <c r="X14" i="6"/>
  <c r="V14" i="6"/>
  <c r="T14" i="6"/>
  <c r="R14" i="6"/>
  <c r="P14" i="6"/>
  <c r="X13" i="6"/>
  <c r="V13" i="6"/>
  <c r="T13" i="6"/>
  <c r="R13" i="6"/>
  <c r="P13" i="6"/>
  <c r="X12" i="6"/>
  <c r="V12" i="6"/>
  <c r="T12" i="6"/>
  <c r="R12" i="6"/>
  <c r="P12" i="6"/>
  <c r="X11" i="6"/>
  <c r="V11" i="6"/>
  <c r="T11" i="6"/>
  <c r="R11" i="6"/>
  <c r="R23" i="6" s="1"/>
  <c r="P11" i="6"/>
  <c r="X10" i="6"/>
  <c r="V10" i="6"/>
  <c r="V23" i="6" s="1"/>
  <c r="T10" i="6"/>
  <c r="T23" i="6" s="1"/>
  <c r="R10" i="6"/>
  <c r="P10" i="6"/>
  <c r="P23" i="6" s="1"/>
  <c r="AH22" i="6"/>
  <c r="AF22" i="6"/>
  <c r="AD22" i="6"/>
  <c r="AB22" i="6"/>
  <c r="Z22" i="6"/>
  <c r="AH21" i="6"/>
  <c r="AF21" i="6"/>
  <c r="AD21" i="6"/>
  <c r="AB21" i="6"/>
  <c r="Z21" i="6"/>
  <c r="AH20" i="6"/>
  <c r="AF20" i="6"/>
  <c r="AD20" i="6"/>
  <c r="AB20" i="6"/>
  <c r="Z20" i="6"/>
  <c r="AH19" i="6"/>
  <c r="AF19" i="6"/>
  <c r="AD19" i="6"/>
  <c r="AB19" i="6"/>
  <c r="Z19" i="6"/>
  <c r="AH18" i="6"/>
  <c r="AF18" i="6"/>
  <c r="AD18" i="6"/>
  <c r="AB18" i="6"/>
  <c r="Z18" i="6"/>
  <c r="AH17" i="6"/>
  <c r="AF17" i="6"/>
  <c r="AD17" i="6"/>
  <c r="AB17" i="6"/>
  <c r="Z17" i="6"/>
  <c r="AH16" i="6"/>
  <c r="AF16" i="6"/>
  <c r="AD16" i="6"/>
  <c r="AB16" i="6"/>
  <c r="Z16" i="6"/>
  <c r="AH15" i="6"/>
  <c r="AF15" i="6"/>
  <c r="AD15" i="6"/>
  <c r="AB15" i="6"/>
  <c r="Z15" i="6"/>
  <c r="AH14" i="6"/>
  <c r="AF14" i="6"/>
  <c r="AD14" i="6"/>
  <c r="AB14" i="6"/>
  <c r="Z14" i="6"/>
  <c r="AH13" i="6"/>
  <c r="AF13" i="6"/>
  <c r="AD13" i="6"/>
  <c r="AB13" i="6"/>
  <c r="Z13" i="6"/>
  <c r="AH12" i="6"/>
  <c r="AF12" i="6"/>
  <c r="AD12" i="6"/>
  <c r="AB12" i="6"/>
  <c r="Z12" i="6"/>
  <c r="AH11" i="6"/>
  <c r="AF11" i="6"/>
  <c r="AD11" i="6"/>
  <c r="AB11" i="6"/>
  <c r="Z11" i="6"/>
  <c r="AH10" i="6"/>
  <c r="AH23" i="6" s="1"/>
  <c r="AF10" i="6"/>
  <c r="AF23" i="6" s="1"/>
  <c r="AD10" i="6"/>
  <c r="AD23" i="6" s="1"/>
  <c r="AB10" i="6"/>
  <c r="AB23" i="6" s="1"/>
  <c r="Z10" i="6"/>
  <c r="Z23" i="6" s="1"/>
  <c r="AR22" i="6"/>
  <c r="AP22" i="6"/>
  <c r="AN22" i="6"/>
  <c r="AL22" i="6"/>
  <c r="AJ22" i="6"/>
  <c r="AR21" i="6"/>
  <c r="AP21" i="6"/>
  <c r="AN21" i="6"/>
  <c r="AL21" i="6"/>
  <c r="AJ21" i="6"/>
  <c r="AR20" i="6"/>
  <c r="AP20" i="6"/>
  <c r="AN20" i="6"/>
  <c r="AL20" i="6"/>
  <c r="AJ20" i="6"/>
  <c r="AR19" i="6"/>
  <c r="AP19" i="6"/>
  <c r="AN19" i="6"/>
  <c r="AL19" i="6"/>
  <c r="AJ19" i="6"/>
  <c r="AR18" i="6"/>
  <c r="AP18" i="6"/>
  <c r="AN18" i="6"/>
  <c r="AL18" i="6"/>
  <c r="AJ18" i="6"/>
  <c r="AR17" i="6"/>
  <c r="AP17" i="6"/>
  <c r="AN17" i="6"/>
  <c r="AL17" i="6"/>
  <c r="AJ17" i="6"/>
  <c r="AR16" i="6"/>
  <c r="AP16" i="6"/>
  <c r="AN16" i="6"/>
  <c r="AL16" i="6"/>
  <c r="AJ16" i="6"/>
  <c r="AR15" i="6"/>
  <c r="AR23" i="6" s="1"/>
  <c r="AP15" i="6"/>
  <c r="AN15" i="6"/>
  <c r="AL15" i="6"/>
  <c r="AJ15" i="6"/>
  <c r="AR14" i="6"/>
  <c r="AP14" i="6"/>
  <c r="AN14" i="6"/>
  <c r="AL14" i="6"/>
  <c r="AL23" i="6" s="1"/>
  <c r="AJ14" i="6"/>
  <c r="AR13" i="6"/>
  <c r="AP13" i="6"/>
  <c r="AN13" i="6"/>
  <c r="AL13" i="6"/>
  <c r="AJ13" i="6"/>
  <c r="AR12" i="6"/>
  <c r="AP12" i="6"/>
  <c r="AN12" i="6"/>
  <c r="AL12" i="6"/>
  <c r="AJ12" i="6"/>
  <c r="AR11" i="6"/>
  <c r="AP11" i="6"/>
  <c r="AN11" i="6"/>
  <c r="AL11" i="6"/>
  <c r="AJ11" i="6"/>
  <c r="AR10" i="6"/>
  <c r="AP10" i="6"/>
  <c r="AP23" i="6" s="1"/>
  <c r="AN10" i="6"/>
  <c r="AL10" i="6"/>
  <c r="AJ10" i="6"/>
  <c r="AJ23" i="6" s="1"/>
  <c r="W10" i="4"/>
  <c r="U10" i="4"/>
  <c r="S10" i="4"/>
  <c r="BK11" i="4"/>
  <c r="BK12" i="4"/>
  <c r="BK13" i="4"/>
  <c r="BK14" i="4"/>
  <c r="BK15" i="4"/>
  <c r="BK16" i="4"/>
  <c r="BK17" i="4"/>
  <c r="BK18" i="4"/>
  <c r="BK19" i="4"/>
  <c r="BK20" i="4"/>
  <c r="BK21" i="4"/>
  <c r="BK22" i="4"/>
  <c r="BK23" i="4"/>
  <c r="BK24" i="4"/>
  <c r="BK25" i="4"/>
  <c r="BK10" i="4"/>
  <c r="BC9" i="4"/>
  <c r="BA9" i="4"/>
  <c r="AY9" i="4"/>
  <c r="AW9" i="4"/>
  <c r="AU9" i="4"/>
  <c r="AS9" i="4"/>
  <c r="AQ9" i="4"/>
  <c r="AO9" i="4"/>
  <c r="AM9" i="4"/>
  <c r="AK9" i="4"/>
  <c r="AI9" i="4"/>
  <c r="AG9" i="4"/>
  <c r="AE9" i="4"/>
  <c r="AC9" i="4"/>
  <c r="AA9" i="4"/>
  <c r="Y9" i="4"/>
  <c r="W9" i="4"/>
  <c r="U9" i="4"/>
  <c r="S9" i="4"/>
  <c r="Q9" i="4"/>
  <c r="O9" i="4"/>
  <c r="M9" i="4"/>
  <c r="U25" i="4"/>
  <c r="S25" i="4"/>
  <c r="Q25" i="4"/>
  <c r="O25" i="4"/>
  <c r="M25" i="4"/>
  <c r="U24" i="4"/>
  <c r="S24" i="4"/>
  <c r="Q24" i="4"/>
  <c r="O24" i="4"/>
  <c r="M24" i="4"/>
  <c r="U23" i="4"/>
  <c r="S23" i="4"/>
  <c r="Q23" i="4"/>
  <c r="O23" i="4"/>
  <c r="M23" i="4"/>
  <c r="U22" i="4"/>
  <c r="S22" i="4"/>
  <c r="Q22" i="4"/>
  <c r="O22" i="4"/>
  <c r="M22" i="4"/>
  <c r="U21" i="4"/>
  <c r="S21" i="4"/>
  <c r="Q21" i="4"/>
  <c r="O21" i="4"/>
  <c r="M21" i="4"/>
  <c r="U20" i="4"/>
  <c r="S20" i="4"/>
  <c r="Q20" i="4"/>
  <c r="O20" i="4"/>
  <c r="M20" i="4"/>
  <c r="U19" i="4"/>
  <c r="S19" i="4"/>
  <c r="Q19" i="4"/>
  <c r="O19" i="4"/>
  <c r="M19" i="4"/>
  <c r="U18" i="4"/>
  <c r="S18" i="4"/>
  <c r="Q18" i="4"/>
  <c r="O18" i="4"/>
  <c r="M18" i="4"/>
  <c r="U17" i="4"/>
  <c r="S17" i="4"/>
  <c r="Q17" i="4"/>
  <c r="O17" i="4"/>
  <c r="M17" i="4"/>
  <c r="U16" i="4"/>
  <c r="S16" i="4"/>
  <c r="Q16" i="4"/>
  <c r="O16" i="4"/>
  <c r="M16" i="4"/>
  <c r="U15" i="4"/>
  <c r="S15" i="4"/>
  <c r="Q15" i="4"/>
  <c r="O15" i="4"/>
  <c r="M15" i="4"/>
  <c r="U14" i="4"/>
  <c r="S14" i="4"/>
  <c r="Q14" i="4"/>
  <c r="O14" i="4"/>
  <c r="M14" i="4"/>
  <c r="U13" i="4"/>
  <c r="S13" i="4"/>
  <c r="Q13" i="4"/>
  <c r="O13" i="4"/>
  <c r="M13" i="4"/>
  <c r="U12" i="4"/>
  <c r="S12" i="4"/>
  <c r="Q12" i="4"/>
  <c r="O12" i="4"/>
  <c r="M12" i="4"/>
  <c r="U11" i="4"/>
  <c r="S11" i="4"/>
  <c r="Q11" i="4"/>
  <c r="O11" i="4"/>
  <c r="M11" i="4"/>
  <c r="U26" i="4"/>
  <c r="S26" i="4"/>
  <c r="Q26" i="4"/>
  <c r="O26" i="4"/>
  <c r="M26" i="4"/>
  <c r="AE25" i="4"/>
  <c r="AC25" i="4"/>
  <c r="AA25" i="4"/>
  <c r="Y25" i="4"/>
  <c r="W25" i="4"/>
  <c r="AE24" i="4"/>
  <c r="AC24" i="4"/>
  <c r="AA24" i="4"/>
  <c r="Y24" i="4"/>
  <c r="W24" i="4"/>
  <c r="AE23" i="4"/>
  <c r="AC23" i="4"/>
  <c r="AA23" i="4"/>
  <c r="Y23" i="4"/>
  <c r="W23" i="4"/>
  <c r="AE22" i="4"/>
  <c r="AC22" i="4"/>
  <c r="AA22" i="4"/>
  <c r="Y22" i="4"/>
  <c r="W22" i="4"/>
  <c r="AE21" i="4"/>
  <c r="AC21" i="4"/>
  <c r="AA21" i="4"/>
  <c r="Y21" i="4"/>
  <c r="W21" i="4"/>
  <c r="AE20" i="4"/>
  <c r="AC20" i="4"/>
  <c r="AA20" i="4"/>
  <c r="Y20" i="4"/>
  <c r="W20" i="4"/>
  <c r="AE19" i="4"/>
  <c r="AC19" i="4"/>
  <c r="AA19" i="4"/>
  <c r="Y19" i="4"/>
  <c r="W19" i="4"/>
  <c r="AE18" i="4"/>
  <c r="AC18" i="4"/>
  <c r="AA18" i="4"/>
  <c r="Y18" i="4"/>
  <c r="W18" i="4"/>
  <c r="AE17" i="4"/>
  <c r="AC17" i="4"/>
  <c r="AA17" i="4"/>
  <c r="Y17" i="4"/>
  <c r="W17" i="4"/>
  <c r="AE16" i="4"/>
  <c r="AC16" i="4"/>
  <c r="AA16" i="4"/>
  <c r="Y16" i="4"/>
  <c r="W16" i="4"/>
  <c r="AE15" i="4"/>
  <c r="AC15" i="4"/>
  <c r="AA15" i="4"/>
  <c r="Y15" i="4"/>
  <c r="W15" i="4"/>
  <c r="AE14" i="4"/>
  <c r="AC14" i="4"/>
  <c r="AA14" i="4"/>
  <c r="Y14" i="4"/>
  <c r="W14" i="4"/>
  <c r="AE13" i="4"/>
  <c r="AC13" i="4"/>
  <c r="AA13" i="4"/>
  <c r="Y13" i="4"/>
  <c r="W13" i="4"/>
  <c r="AE12" i="4"/>
  <c r="AC12" i="4"/>
  <c r="AA12" i="4"/>
  <c r="Y12" i="4"/>
  <c r="W12" i="4"/>
  <c r="AE11" i="4"/>
  <c r="AC11" i="4"/>
  <c r="AA11" i="4"/>
  <c r="Y11" i="4"/>
  <c r="W11" i="4"/>
  <c r="AE10" i="4"/>
  <c r="AE26" i="4" s="1"/>
  <c r="AC10" i="4"/>
  <c r="AC26" i="4" s="1"/>
  <c r="AA10" i="4"/>
  <c r="AA26" i="4" s="1"/>
  <c r="Y10" i="4"/>
  <c r="Y26" i="4" s="1"/>
  <c r="W26" i="4"/>
  <c r="AO25" i="4"/>
  <c r="AM25" i="4"/>
  <c r="AK25" i="4"/>
  <c r="AI25" i="4"/>
  <c r="AG25" i="4"/>
  <c r="AO24" i="4"/>
  <c r="AM24" i="4"/>
  <c r="AK24" i="4"/>
  <c r="AI24" i="4"/>
  <c r="AG24" i="4"/>
  <c r="AO23" i="4"/>
  <c r="AM23" i="4"/>
  <c r="AK23" i="4"/>
  <c r="AI23" i="4"/>
  <c r="AG23" i="4"/>
  <c r="AO22" i="4"/>
  <c r="AM22" i="4"/>
  <c r="AK22" i="4"/>
  <c r="AI22" i="4"/>
  <c r="AG22" i="4"/>
  <c r="AO21" i="4"/>
  <c r="AM21" i="4"/>
  <c r="AK21" i="4"/>
  <c r="AI21" i="4"/>
  <c r="AG21" i="4"/>
  <c r="AO20" i="4"/>
  <c r="AM20" i="4"/>
  <c r="AK20" i="4"/>
  <c r="AI20" i="4"/>
  <c r="AG20" i="4"/>
  <c r="AO19" i="4"/>
  <c r="AM19" i="4"/>
  <c r="AK19" i="4"/>
  <c r="AI19" i="4"/>
  <c r="AG19" i="4"/>
  <c r="AO18" i="4"/>
  <c r="AM18" i="4"/>
  <c r="AK18" i="4"/>
  <c r="AI18" i="4"/>
  <c r="AG18" i="4"/>
  <c r="AO17" i="4"/>
  <c r="AM17" i="4"/>
  <c r="AK17" i="4"/>
  <c r="AI17" i="4"/>
  <c r="AG17" i="4"/>
  <c r="AO16" i="4"/>
  <c r="AM16" i="4"/>
  <c r="AK16" i="4"/>
  <c r="AI16" i="4"/>
  <c r="AG16" i="4"/>
  <c r="AO15" i="4"/>
  <c r="AM15" i="4"/>
  <c r="AK15" i="4"/>
  <c r="AI15" i="4"/>
  <c r="AG15" i="4"/>
  <c r="AO14" i="4"/>
  <c r="AM14" i="4"/>
  <c r="AK14" i="4"/>
  <c r="AI14" i="4"/>
  <c r="AG14" i="4"/>
  <c r="AO13" i="4"/>
  <c r="AM13" i="4"/>
  <c r="AK13" i="4"/>
  <c r="AI13" i="4"/>
  <c r="AG13" i="4"/>
  <c r="AO12" i="4"/>
  <c r="AM12" i="4"/>
  <c r="AK12" i="4"/>
  <c r="AI12" i="4"/>
  <c r="AG12" i="4"/>
  <c r="AO11" i="4"/>
  <c r="AM11" i="4"/>
  <c r="AK11" i="4"/>
  <c r="AI11" i="4"/>
  <c r="AG11" i="4"/>
  <c r="AO10" i="4"/>
  <c r="AO26" i="4" s="1"/>
  <c r="AM10" i="4"/>
  <c r="AM26" i="4" s="1"/>
  <c r="AK10" i="4"/>
  <c r="AK26" i="4" s="1"/>
  <c r="AI10" i="4"/>
  <c r="AI26" i="4" s="1"/>
  <c r="AG10" i="4"/>
  <c r="AG26" i="4" s="1"/>
  <c r="BE9" i="4"/>
  <c r="BG9" i="4"/>
  <c r="BI9" i="4"/>
  <c r="K44" i="9"/>
  <c r="K43" i="9"/>
  <c r="K42" i="9"/>
  <c r="K45" i="9"/>
  <c r="K46" i="9"/>
  <c r="K47" i="9"/>
  <c r="K48" i="9"/>
  <c r="K49" i="9"/>
  <c r="K50" i="9"/>
  <c r="K51" i="9"/>
  <c r="K52" i="9"/>
  <c r="K53" i="9"/>
  <c r="K54" i="9"/>
  <c r="K55" i="9"/>
  <c r="K56" i="9"/>
  <c r="K57" i="9"/>
  <c r="K58" i="9"/>
  <c r="K59" i="9"/>
  <c r="K60" i="9"/>
  <c r="K61" i="9"/>
  <c r="K62" i="9"/>
  <c r="K63" i="9"/>
  <c r="K64" i="9"/>
  <c r="K65" i="9"/>
  <c r="K66" i="9"/>
  <c r="A43" i="9"/>
  <c r="A44" i="9"/>
  <c r="A45" i="9"/>
  <c r="A46" i="9"/>
  <c r="A47" i="9"/>
  <c r="A48" i="9"/>
  <c r="A49" i="9"/>
  <c r="A50" i="9"/>
  <c r="A51" i="9"/>
  <c r="A52" i="9"/>
  <c r="A53" i="9"/>
  <c r="A54" i="9"/>
  <c r="A55" i="9"/>
  <c r="A56" i="9"/>
  <c r="A57" i="9"/>
  <c r="A58" i="9"/>
  <c r="A59" i="9"/>
  <c r="A60" i="9"/>
  <c r="A61" i="9"/>
  <c r="A62" i="9"/>
  <c r="A63" i="9"/>
  <c r="A64" i="9"/>
  <c r="A65" i="9"/>
  <c r="A66" i="9"/>
  <c r="AA14" i="7" l="1"/>
  <c r="X14" i="7"/>
  <c r="J14" i="7"/>
  <c r="P14" i="7"/>
  <c r="U14" i="7"/>
  <c r="T21" i="21"/>
  <c r="O14" i="7"/>
  <c r="N14" i="7"/>
  <c r="V14" i="7"/>
  <c r="L33" i="7"/>
  <c r="Q14" i="7"/>
  <c r="Q33" i="7"/>
  <c r="O33" i="7"/>
  <c r="W33" i="7"/>
  <c r="R14" i="7"/>
  <c r="K14" i="7"/>
  <c r="M33" i="7"/>
  <c r="M14" i="7"/>
  <c r="L14" i="7"/>
  <c r="I14" i="7"/>
  <c r="I33" i="7"/>
  <c r="AT10" i="6"/>
  <c r="AX10" i="6" l="1"/>
  <c r="AX11" i="6"/>
  <c r="AX12" i="6"/>
  <c r="AX13" i="6"/>
  <c r="AX14" i="6"/>
  <c r="AX15" i="6"/>
  <c r="AX16" i="6"/>
  <c r="AX17" i="6"/>
  <c r="AX18" i="6"/>
  <c r="AV10" i="6"/>
  <c r="AV11" i="6"/>
  <c r="AV12" i="6"/>
  <c r="AV13" i="6"/>
  <c r="AV14" i="6"/>
  <c r="AV15" i="6"/>
  <c r="AV16" i="6"/>
  <c r="AV17" i="6"/>
  <c r="AT11" i="6"/>
  <c r="AT12" i="6"/>
  <c r="AT13" i="6"/>
  <c r="AT14" i="6"/>
  <c r="AT15" i="6"/>
  <c r="AT16" i="6"/>
  <c r="AT17" i="6"/>
  <c r="J18" i="4"/>
  <c r="L18" i="4" s="1"/>
  <c r="I10" i="4"/>
  <c r="J10" i="4" s="1"/>
  <c r="L10" i="4" s="1"/>
  <c r="I11" i="4"/>
  <c r="J11" i="4" s="1"/>
  <c r="L11" i="4" s="1"/>
  <c r="I12" i="4"/>
  <c r="J12" i="4" s="1"/>
  <c r="L12" i="4" s="1"/>
  <c r="I13" i="4"/>
  <c r="J13" i="4" s="1"/>
  <c r="L13" i="4" s="1"/>
  <c r="I14" i="4"/>
  <c r="J14" i="4" s="1"/>
  <c r="L14" i="4" s="1"/>
  <c r="I15" i="4"/>
  <c r="J15" i="4" s="1"/>
  <c r="L15" i="4" s="1"/>
  <c r="I16" i="4"/>
  <c r="J16" i="4" s="1"/>
  <c r="L16" i="4" s="1"/>
  <c r="I17" i="4"/>
  <c r="J17" i="4" s="1"/>
  <c r="L17" i="4" s="1"/>
  <c r="I18" i="4"/>
  <c r="I19" i="4"/>
  <c r="J19" i="4" s="1"/>
  <c r="L19" i="4" s="1"/>
  <c r="AS16" i="4" l="1"/>
  <c r="BA16" i="4"/>
  <c r="AU16" i="4"/>
  <c r="AQ16" i="4"/>
  <c r="BC16" i="4"/>
  <c r="BE16" i="4"/>
  <c r="BG16" i="4"/>
  <c r="AY16" i="4"/>
  <c r="BI16" i="4"/>
  <c r="AW16" i="4"/>
  <c r="AY17" i="4"/>
  <c r="BG17" i="4"/>
  <c r="BA17" i="4"/>
  <c r="AW17" i="4"/>
  <c r="BI17" i="4"/>
  <c r="AU17" i="4"/>
  <c r="AS17" i="4"/>
  <c r="BE17" i="4"/>
  <c r="AQ17" i="4"/>
  <c r="BC17" i="4"/>
  <c r="AQ13" i="4"/>
  <c r="BI13" i="4"/>
  <c r="AU13" i="4"/>
  <c r="BA13" i="4"/>
  <c r="BC13" i="4"/>
  <c r="BE13" i="4"/>
  <c r="AS13" i="4"/>
  <c r="AY13" i="4"/>
  <c r="BG13" i="4"/>
  <c r="AW13" i="4"/>
  <c r="BI12" i="4"/>
  <c r="AY12" i="4"/>
  <c r="AW12" i="4"/>
  <c r="BC12" i="4"/>
  <c r="BG12" i="4"/>
  <c r="AU12" i="4"/>
  <c r="BE12" i="4"/>
  <c r="AS12" i="4"/>
  <c r="BA12" i="4"/>
  <c r="AQ12" i="4"/>
  <c r="AS15" i="4"/>
  <c r="AQ15" i="4"/>
  <c r="BG15" i="4"/>
  <c r="BI15" i="4"/>
  <c r="AY15" i="4"/>
  <c r="AW15" i="4"/>
  <c r="BA15" i="4"/>
  <c r="BE15" i="4"/>
  <c r="AU15" i="4"/>
  <c r="BC15" i="4"/>
  <c r="AU19" i="4"/>
  <c r="BC19" i="4"/>
  <c r="AS19" i="4"/>
  <c r="BE19" i="4"/>
  <c r="BA19" i="4"/>
  <c r="AQ19" i="4"/>
  <c r="BG19" i="4"/>
  <c r="AW19" i="4"/>
  <c r="BI19" i="4"/>
  <c r="AY19" i="4"/>
  <c r="AU11" i="4"/>
  <c r="BC11" i="4"/>
  <c r="AS11" i="4"/>
  <c r="BE11" i="4"/>
  <c r="AQ11" i="4"/>
  <c r="BG11" i="4"/>
  <c r="AW11" i="4"/>
  <c r="BI11" i="4"/>
  <c r="BA11" i="4"/>
  <c r="AY11" i="4"/>
  <c r="AW14" i="4"/>
  <c r="BE14" i="4"/>
  <c r="AU14" i="4"/>
  <c r="BG14" i="4"/>
  <c r="AY14" i="4"/>
  <c r="AS14" i="4"/>
  <c r="BI14" i="4"/>
  <c r="BA14" i="4"/>
  <c r="AQ14" i="4"/>
  <c r="BC14" i="4"/>
  <c r="AU10" i="4"/>
  <c r="AS10" i="4"/>
  <c r="BG10" i="4"/>
  <c r="BA10" i="4"/>
  <c r="AY10" i="4"/>
  <c r="BC10" i="4"/>
  <c r="AW10" i="4"/>
  <c r="BE10" i="4"/>
  <c r="BI10" i="4"/>
  <c r="AQ10" i="4"/>
  <c r="BI18" i="4"/>
  <c r="BG18" i="4"/>
  <c r="BA18" i="4"/>
  <c r="AY18" i="4"/>
  <c r="BC18" i="4"/>
  <c r="AS18" i="4"/>
  <c r="AW18" i="4"/>
  <c r="BE18" i="4"/>
  <c r="AU18" i="4"/>
  <c r="AQ18" i="4"/>
  <c r="BB11" i="6" l="1"/>
  <c r="BB12" i="6"/>
  <c r="BB13" i="6"/>
  <c r="BB14" i="6"/>
  <c r="AZ11" i="6"/>
  <c r="AZ12" i="6"/>
  <c r="AZ13" i="6"/>
  <c r="AZ14" i="6"/>
  <c r="C7" i="21" l="1"/>
  <c r="C19" i="21" s="1"/>
  <c r="B7" i="12"/>
  <c r="BB9" i="6"/>
  <c r="AZ9" i="6"/>
  <c r="AX9" i="6"/>
  <c r="AV9" i="6"/>
  <c r="A42" i="9"/>
  <c r="AX22" i="6" l="1"/>
  <c r="AX21" i="6"/>
  <c r="AX20" i="6"/>
  <c r="AX19" i="6"/>
  <c r="AX23" i="6" l="1"/>
  <c r="G26" i="4" l="1"/>
  <c r="J25" i="8" l="1"/>
  <c r="G24" i="8"/>
  <c r="I24" i="8" s="1"/>
  <c r="G23" i="8"/>
  <c r="I23" i="8" s="1"/>
  <c r="G22" i="8"/>
  <c r="I22" i="8" s="1"/>
  <c r="G21" i="8"/>
  <c r="I21" i="8" s="1"/>
  <c r="G20" i="8"/>
  <c r="I20" i="8" s="1"/>
  <c r="G19" i="8"/>
  <c r="I19" i="8" s="1"/>
  <c r="G18" i="8"/>
  <c r="I18" i="8" s="1"/>
  <c r="G17" i="8"/>
  <c r="I17" i="8" s="1"/>
  <c r="G16" i="8"/>
  <c r="I16" i="8" s="1"/>
  <c r="G15" i="8"/>
  <c r="I15" i="8" s="1"/>
  <c r="G14" i="8"/>
  <c r="I14" i="8" s="1"/>
  <c r="G13" i="8"/>
  <c r="I13" i="8" s="1"/>
  <c r="G12" i="8"/>
  <c r="I12" i="8" s="1"/>
  <c r="G11" i="8"/>
  <c r="I11" i="8" s="1"/>
  <c r="G10" i="8"/>
  <c r="I10" i="8" s="1"/>
  <c r="I25" i="8" l="1"/>
  <c r="G25" i="8"/>
  <c r="K24" i="8" l="1"/>
  <c r="K23" i="8"/>
  <c r="K22" i="8"/>
  <c r="K21" i="8"/>
  <c r="K20" i="8"/>
  <c r="K19" i="8"/>
  <c r="K18" i="8"/>
  <c r="K17" i="8"/>
  <c r="K16" i="8"/>
  <c r="K15" i="8"/>
  <c r="K14" i="8"/>
  <c r="K13" i="8"/>
  <c r="K12" i="8"/>
  <c r="K11" i="8"/>
  <c r="K10" i="8"/>
  <c r="C11" i="12" l="1"/>
  <c r="C10" i="12"/>
  <c r="C12" i="12" l="1"/>
  <c r="I25" i="4"/>
  <c r="J25" i="4" s="1"/>
  <c r="L25" i="4" s="1"/>
  <c r="I24" i="4"/>
  <c r="J24" i="4" s="1"/>
  <c r="I23" i="4"/>
  <c r="J23" i="4" s="1"/>
  <c r="I22" i="4"/>
  <c r="J22" i="4" s="1"/>
  <c r="I21" i="4"/>
  <c r="J21" i="4" s="1"/>
  <c r="I20" i="4"/>
  <c r="J20" i="4" s="1"/>
  <c r="E23" i="6"/>
  <c r="BB10" i="6"/>
  <c r="AZ10" i="6"/>
  <c r="BB22" i="6"/>
  <c r="BB21" i="6"/>
  <c r="BB20" i="6"/>
  <c r="BB19" i="6"/>
  <c r="BB18" i="6"/>
  <c r="BB17" i="6"/>
  <c r="BB16" i="6"/>
  <c r="BB15" i="6"/>
  <c r="AZ22" i="6"/>
  <c r="AZ21" i="6"/>
  <c r="AZ20" i="6"/>
  <c r="AZ19" i="6"/>
  <c r="AZ18" i="6"/>
  <c r="AZ17" i="6"/>
  <c r="AZ16" i="6"/>
  <c r="AZ15" i="6"/>
  <c r="AV22" i="6"/>
  <c r="AV21" i="6"/>
  <c r="AV20" i="6"/>
  <c r="AV19" i="6"/>
  <c r="AV18" i="6"/>
  <c r="AT22" i="6"/>
  <c r="AT21" i="6"/>
  <c r="AT20" i="6"/>
  <c r="AT19" i="6"/>
  <c r="AT18" i="6"/>
  <c r="AY25" i="4" l="1"/>
  <c r="BG25" i="4"/>
  <c r="BI25" i="4"/>
  <c r="AW25" i="4"/>
  <c r="AU25" i="4"/>
  <c r="AS25" i="4"/>
  <c r="BA25" i="4"/>
  <c r="AQ25" i="4"/>
  <c r="BC25" i="4"/>
  <c r="BE25" i="4"/>
  <c r="AZ23" i="6"/>
  <c r="F21" i="21" s="1"/>
  <c r="AT23" i="6"/>
  <c r="AV23" i="6"/>
  <c r="I26" i="4" l="1"/>
  <c r="AD25" i="7" l="1"/>
  <c r="L20" i="4"/>
  <c r="L21" i="4"/>
  <c r="L22" i="4"/>
  <c r="L23" i="4"/>
  <c r="L24" i="4"/>
  <c r="AQ21" i="4" l="1"/>
  <c r="AW21" i="4"/>
  <c r="BI21" i="4"/>
  <c r="AU21" i="4"/>
  <c r="BA21" i="4"/>
  <c r="BC21" i="4"/>
  <c r="BE21" i="4"/>
  <c r="AS21" i="4"/>
  <c r="AY21" i="4"/>
  <c r="BG21" i="4"/>
  <c r="AS24" i="4"/>
  <c r="BA24" i="4"/>
  <c r="AU24" i="4"/>
  <c r="AQ24" i="4"/>
  <c r="BC24" i="4"/>
  <c r="AW24" i="4"/>
  <c r="BE24" i="4"/>
  <c r="BG24" i="4"/>
  <c r="BI24" i="4"/>
  <c r="AY24" i="4"/>
  <c r="BE23" i="4"/>
  <c r="BG23" i="4"/>
  <c r="AY23" i="4"/>
  <c r="AS23" i="4"/>
  <c r="AQ23" i="4"/>
  <c r="BI23" i="4"/>
  <c r="AW23" i="4"/>
  <c r="BA23" i="4"/>
  <c r="AU23" i="4"/>
  <c r="BC23" i="4"/>
  <c r="AW22" i="4"/>
  <c r="BE22" i="4"/>
  <c r="BC22" i="4"/>
  <c r="AU22" i="4"/>
  <c r="BG22" i="4"/>
  <c r="AS22" i="4"/>
  <c r="BI22" i="4"/>
  <c r="AQ22" i="4"/>
  <c r="BA22" i="4"/>
  <c r="AY22" i="4"/>
  <c r="BI20" i="4"/>
  <c r="AY20" i="4"/>
  <c r="AQ20" i="4"/>
  <c r="AW20" i="4"/>
  <c r="BC20" i="4"/>
  <c r="AU20" i="4"/>
  <c r="AU26" i="4" s="1"/>
  <c r="AS20" i="4"/>
  <c r="BA20" i="4"/>
  <c r="BA26" i="4" s="1"/>
  <c r="BE20" i="4"/>
  <c r="BG20" i="4"/>
  <c r="G33" i="7"/>
  <c r="J26" i="4"/>
  <c r="G21" i="21"/>
  <c r="E21" i="21"/>
  <c r="D21" i="21" l="1"/>
  <c r="AC12" i="7"/>
  <c r="AC14" i="7" s="1"/>
  <c r="AC18" i="7" s="1"/>
  <c r="D20" i="7" s="1"/>
  <c r="D22" i="7" s="1"/>
  <c r="BC26" i="4"/>
  <c r="AW26" i="4"/>
  <c r="AQ26" i="4"/>
  <c r="AS26" i="4"/>
  <c r="BG26" i="4"/>
  <c r="AY26" i="4"/>
  <c r="BE26" i="4"/>
  <c r="BI26" i="4"/>
  <c r="C21" i="21"/>
  <c r="AB21" i="21" s="1"/>
  <c r="F33" i="7"/>
  <c r="H33" i="7"/>
  <c r="L26" i="4"/>
  <c r="AD12" i="7" l="1"/>
  <c r="AC33" i="7"/>
  <c r="AC37" i="7" s="1"/>
  <c r="D20" i="21"/>
  <c r="F20" i="21"/>
  <c r="G14" i="7"/>
  <c r="G20" i="7" s="1"/>
  <c r="F22" i="21" s="1"/>
  <c r="X20" i="7" l="1"/>
  <c r="S20" i="7"/>
  <c r="Z20" i="7"/>
  <c r="P20" i="7"/>
  <c r="AB20" i="7"/>
  <c r="O20" i="7"/>
  <c r="AA20" i="7"/>
  <c r="N20" i="7"/>
  <c r="Y20" i="7"/>
  <c r="U20" i="7"/>
  <c r="W20" i="7"/>
  <c r="T20" i="7"/>
  <c r="J20" i="7"/>
  <c r="V20" i="7"/>
  <c r="M20" i="7"/>
  <c r="R20" i="7"/>
  <c r="Q20" i="7"/>
  <c r="K20" i="7"/>
  <c r="I20" i="7"/>
  <c r="L20" i="7"/>
  <c r="F20" i="7"/>
  <c r="E22" i="21" s="1"/>
  <c r="AC38" i="7"/>
  <c r="E20" i="21"/>
  <c r="H14" i="7"/>
  <c r="H20" i="7" s="1"/>
  <c r="G22" i="21" s="1"/>
  <c r="M22" i="21" l="1"/>
  <c r="N22" i="7"/>
  <c r="N38" i="7"/>
  <c r="N40" i="7" s="1"/>
  <c r="L22" i="21"/>
  <c r="M22" i="7"/>
  <c r="M38" i="7"/>
  <c r="M40" i="7" s="1"/>
  <c r="N22" i="21"/>
  <c r="O22" i="7"/>
  <c r="O38" i="7"/>
  <c r="O40" i="7" s="1"/>
  <c r="H22" i="21"/>
  <c r="I22" i="7"/>
  <c r="I38" i="7"/>
  <c r="I40" i="7" s="1"/>
  <c r="V22" i="21"/>
  <c r="W22" i="7"/>
  <c r="W38" i="7"/>
  <c r="W40" i="7" s="1"/>
  <c r="O22" i="21"/>
  <c r="P22" i="7"/>
  <c r="P38" i="7"/>
  <c r="P40" i="7" s="1"/>
  <c r="U22" i="21"/>
  <c r="V22" i="7"/>
  <c r="V38" i="7"/>
  <c r="V40" i="7" s="1"/>
  <c r="S22" i="21"/>
  <c r="T22" i="7"/>
  <c r="T38" i="7"/>
  <c r="T40" i="7" s="1"/>
  <c r="Y22" i="21"/>
  <c r="Z22" i="7"/>
  <c r="Z38" i="7"/>
  <c r="Z40" i="7" s="1"/>
  <c r="T22" i="21"/>
  <c r="U22" i="7"/>
  <c r="U38" i="7"/>
  <c r="U40" i="7" s="1"/>
  <c r="R22" i="21"/>
  <c r="S22" i="7"/>
  <c r="S38" i="7"/>
  <c r="S40" i="7" s="1"/>
  <c r="Z22" i="21"/>
  <c r="AA22" i="7"/>
  <c r="AA38" i="7"/>
  <c r="AA40" i="7" s="1"/>
  <c r="I22" i="21"/>
  <c r="J22" i="7"/>
  <c r="J38" i="7"/>
  <c r="J40" i="7" s="1"/>
  <c r="L22" i="7"/>
  <c r="K22" i="21"/>
  <c r="L38" i="7"/>
  <c r="L40" i="7" s="1"/>
  <c r="AB22" i="7"/>
  <c r="AA22" i="21"/>
  <c r="AB38" i="7"/>
  <c r="AB40" i="7" s="1"/>
  <c r="K22" i="7"/>
  <c r="J22" i="21"/>
  <c r="K38" i="7"/>
  <c r="K40" i="7" s="1"/>
  <c r="D38" i="7"/>
  <c r="D40" i="7" s="1"/>
  <c r="D42" i="7" s="1"/>
  <c r="P22" i="21"/>
  <c r="Q22" i="7"/>
  <c r="Q38" i="7"/>
  <c r="Q40" i="7" s="1"/>
  <c r="Q22" i="21"/>
  <c r="R22" i="7"/>
  <c r="R38" i="7"/>
  <c r="R40" i="7" s="1"/>
  <c r="X22" i="21"/>
  <c r="Y22" i="7"/>
  <c r="Y38" i="7"/>
  <c r="Y40" i="7" s="1"/>
  <c r="W22" i="21"/>
  <c r="X22" i="7"/>
  <c r="X38" i="7"/>
  <c r="X40" i="7" s="1"/>
  <c r="F22" i="7"/>
  <c r="E20" i="7"/>
  <c r="D22" i="21" s="1"/>
  <c r="H38" i="7"/>
  <c r="C20" i="21"/>
  <c r="L27" i="7" l="1"/>
  <c r="L44" i="7"/>
  <c r="L46" i="7" s="1"/>
  <c r="T27" i="7"/>
  <c r="T44" i="7"/>
  <c r="T46" i="7" s="1"/>
  <c r="V14" i="21"/>
  <c r="W42" i="7"/>
  <c r="R27" i="7"/>
  <c r="R44" i="7"/>
  <c r="R46" i="7" s="1"/>
  <c r="K27" i="7"/>
  <c r="K44" i="7"/>
  <c r="K46" i="7" s="1"/>
  <c r="J27" i="7"/>
  <c r="J44" i="7"/>
  <c r="J46" i="7" s="1"/>
  <c r="T14" i="21"/>
  <c r="U42" i="7"/>
  <c r="W27" i="7"/>
  <c r="W44" i="7"/>
  <c r="W46" i="7" s="1"/>
  <c r="L14" i="21"/>
  <c r="M42" i="7"/>
  <c r="S14" i="21"/>
  <c r="T42" i="7"/>
  <c r="W14" i="21"/>
  <c r="X42" i="7"/>
  <c r="AA14" i="21"/>
  <c r="AB42" i="7"/>
  <c r="U27" i="7"/>
  <c r="U44" i="7"/>
  <c r="U46" i="7" s="1"/>
  <c r="U14" i="21"/>
  <c r="V42" i="7"/>
  <c r="M27" i="7"/>
  <c r="M44" i="7"/>
  <c r="M46" i="7" s="1"/>
  <c r="J14" i="21"/>
  <c r="K42" i="7"/>
  <c r="I14" i="21"/>
  <c r="J42" i="7"/>
  <c r="Z14" i="21"/>
  <c r="AA42" i="7"/>
  <c r="V27" i="7"/>
  <c r="V44" i="7"/>
  <c r="V46" i="7" s="1"/>
  <c r="H14" i="21"/>
  <c r="I42" i="7"/>
  <c r="O27" i="7"/>
  <c r="O44" i="7"/>
  <c r="O46" i="7" s="1"/>
  <c r="X14" i="21"/>
  <c r="Y42" i="7"/>
  <c r="AB27" i="7"/>
  <c r="AB44" i="7"/>
  <c r="AB46" i="7" s="1"/>
  <c r="AA27" i="7"/>
  <c r="AA44" i="7"/>
  <c r="AA46" i="7" s="1"/>
  <c r="Y14" i="21"/>
  <c r="Z42" i="7"/>
  <c r="I27" i="7"/>
  <c r="I44" i="7"/>
  <c r="I46" i="7" s="1"/>
  <c r="M14" i="21"/>
  <c r="N42" i="7"/>
  <c r="R42" i="7"/>
  <c r="Q14" i="21"/>
  <c r="X27" i="7"/>
  <c r="X44" i="7"/>
  <c r="X46" i="7" s="1"/>
  <c r="K14" i="21"/>
  <c r="L42" i="7"/>
  <c r="Z27" i="7"/>
  <c r="Z44" i="7"/>
  <c r="Z46" i="7" s="1"/>
  <c r="O14" i="21"/>
  <c r="P42" i="7"/>
  <c r="N27" i="7"/>
  <c r="N44" i="7"/>
  <c r="N46" i="7" s="1"/>
  <c r="S27" i="7"/>
  <c r="S44" i="7"/>
  <c r="S46" i="7" s="1"/>
  <c r="P14" i="21"/>
  <c r="Q42" i="7"/>
  <c r="Q27" i="7"/>
  <c r="Q44" i="7"/>
  <c r="Q46" i="7" s="1"/>
  <c r="Y27" i="7"/>
  <c r="Y44" i="7"/>
  <c r="Y46" i="7" s="1"/>
  <c r="D44" i="7"/>
  <c r="D46" i="7" s="1"/>
  <c r="D27" i="7"/>
  <c r="R14" i="21"/>
  <c r="S42" i="7"/>
  <c r="P27" i="7"/>
  <c r="P44" i="7"/>
  <c r="P46" i="7" s="1"/>
  <c r="N14" i="21"/>
  <c r="O42" i="7"/>
  <c r="E22" i="7"/>
  <c r="AB20" i="21"/>
  <c r="C22" i="21"/>
  <c r="AB22" i="21" s="1"/>
  <c r="H22" i="7"/>
  <c r="H40" i="7"/>
  <c r="G38" i="7"/>
  <c r="H10" i="26" l="1"/>
  <c r="H13" i="26" s="1"/>
  <c r="B45" i="12" s="1"/>
  <c r="H10" i="27"/>
  <c r="H13" i="27" s="1"/>
  <c r="G17" i="9" s="1"/>
  <c r="H9" i="26"/>
  <c r="H22" i="26" s="1"/>
  <c r="H23" i="26" s="1"/>
  <c r="H20" i="26" s="1"/>
  <c r="B47" i="12" s="1"/>
  <c r="E47" i="12" s="1"/>
  <c r="H9" i="27"/>
  <c r="Y10" i="26"/>
  <c r="Y13" i="26" s="1"/>
  <c r="B147" i="12" s="1"/>
  <c r="D149" i="12" s="1"/>
  <c r="F149" i="12" s="1"/>
  <c r="Z11" i="21" s="1"/>
  <c r="Y10" i="27"/>
  <c r="Y13" i="27" s="1"/>
  <c r="G34" i="9" s="1"/>
  <c r="V10" i="26"/>
  <c r="V13" i="26" s="1"/>
  <c r="B129" i="12" s="1"/>
  <c r="D131" i="12" s="1"/>
  <c r="F131" i="12" s="1"/>
  <c r="W11" i="21" s="1"/>
  <c r="V10" i="27"/>
  <c r="V13" i="27" s="1"/>
  <c r="G31" i="9" s="1"/>
  <c r="Z9" i="26"/>
  <c r="Z22" i="26" s="1"/>
  <c r="Z23" i="26" s="1"/>
  <c r="Z20" i="26" s="1"/>
  <c r="B155" i="12" s="1"/>
  <c r="Z9" i="27"/>
  <c r="I9" i="26"/>
  <c r="I17" i="26" s="1"/>
  <c r="I18" i="26" s="1"/>
  <c r="I15" i="26" s="1"/>
  <c r="B52" i="12" s="1"/>
  <c r="I9" i="27"/>
  <c r="N10" i="26"/>
  <c r="N13" i="26" s="1"/>
  <c r="B81" i="12" s="1"/>
  <c r="N10" i="27"/>
  <c r="N13" i="27" s="1"/>
  <c r="G23" i="9" s="1"/>
  <c r="Q10" i="26"/>
  <c r="Q13" i="26" s="1"/>
  <c r="B99" i="12" s="1"/>
  <c r="D99" i="12" s="1"/>
  <c r="F99" i="12" s="1"/>
  <c r="R9" i="21" s="1"/>
  <c r="Q10" i="27"/>
  <c r="Q13" i="27" s="1"/>
  <c r="G26" i="9" s="1"/>
  <c r="P10" i="26"/>
  <c r="P10" i="27"/>
  <c r="N9" i="26"/>
  <c r="N22" i="26" s="1"/>
  <c r="N23" i="26" s="1"/>
  <c r="N20" i="26" s="1"/>
  <c r="B83" i="12" s="1"/>
  <c r="E83" i="12" s="1"/>
  <c r="N9" i="27"/>
  <c r="Q9" i="26"/>
  <c r="Q22" i="26" s="1"/>
  <c r="Q23" i="26" s="1"/>
  <c r="Q20" i="26" s="1"/>
  <c r="B101" i="12" s="1"/>
  <c r="Q9" i="27"/>
  <c r="P9" i="26"/>
  <c r="P22" i="26" s="1"/>
  <c r="P23" i="26" s="1"/>
  <c r="P20" i="26" s="1"/>
  <c r="B95" i="12" s="1"/>
  <c r="P9" i="27"/>
  <c r="O10" i="26"/>
  <c r="O13" i="26" s="1"/>
  <c r="B87" i="12" s="1"/>
  <c r="D88" i="12" s="1"/>
  <c r="F88" i="12" s="1"/>
  <c r="P10" i="21" s="1"/>
  <c r="O10" i="27"/>
  <c r="O13" i="27" s="1"/>
  <c r="G24" i="9" s="1"/>
  <c r="O9" i="26"/>
  <c r="O22" i="26" s="1"/>
  <c r="O23" i="26" s="1"/>
  <c r="O20" i="26" s="1"/>
  <c r="B89" i="12" s="1"/>
  <c r="E89" i="12" s="1"/>
  <c r="O9" i="27"/>
  <c r="L10" i="26"/>
  <c r="L13" i="26" s="1"/>
  <c r="B69" i="12" s="1"/>
  <c r="D70" i="12" s="1"/>
  <c r="F70" i="12" s="1"/>
  <c r="M10" i="21" s="1"/>
  <c r="L10" i="27"/>
  <c r="L13" i="27" s="1"/>
  <c r="G21" i="9" s="1"/>
  <c r="M10" i="26"/>
  <c r="M13" i="26" s="1"/>
  <c r="B75" i="12" s="1"/>
  <c r="D77" i="12" s="1"/>
  <c r="F77" i="12" s="1"/>
  <c r="N11" i="21" s="1"/>
  <c r="M10" i="27"/>
  <c r="M13" i="27" s="1"/>
  <c r="G22" i="9" s="1"/>
  <c r="K10" i="26"/>
  <c r="K10" i="27"/>
  <c r="M9" i="26"/>
  <c r="M22" i="26" s="1"/>
  <c r="M23" i="26" s="1"/>
  <c r="M20" i="26" s="1"/>
  <c r="B77" i="12" s="1"/>
  <c r="M9" i="27"/>
  <c r="K9" i="26"/>
  <c r="K13" i="26" s="1"/>
  <c r="B63" i="12" s="1"/>
  <c r="K9" i="27"/>
  <c r="I10" i="26"/>
  <c r="I13" i="26" s="1"/>
  <c r="B51" i="12" s="1"/>
  <c r="D53" i="12" s="1"/>
  <c r="F53" i="12" s="1"/>
  <c r="J11" i="21" s="1"/>
  <c r="I10" i="27"/>
  <c r="I13" i="27" s="1"/>
  <c r="G18" i="9" s="1"/>
  <c r="R10" i="26"/>
  <c r="R13" i="26" s="1"/>
  <c r="B105" i="12" s="1"/>
  <c r="D107" i="12" s="1"/>
  <c r="F107" i="12" s="1"/>
  <c r="S11" i="21" s="1"/>
  <c r="R10" i="27"/>
  <c r="R13" i="27" s="1"/>
  <c r="G27" i="9" s="1"/>
  <c r="Z10" i="26"/>
  <c r="Z10" i="27"/>
  <c r="L9" i="26"/>
  <c r="L17" i="26" s="1"/>
  <c r="L18" i="26" s="1"/>
  <c r="L15" i="26" s="1"/>
  <c r="B70" i="12" s="1"/>
  <c r="L9" i="27"/>
  <c r="R9" i="26"/>
  <c r="R17" i="26" s="1"/>
  <c r="R18" i="26" s="1"/>
  <c r="R15" i="26" s="1"/>
  <c r="B106" i="12" s="1"/>
  <c r="R9" i="27"/>
  <c r="Y9" i="26"/>
  <c r="Y22" i="26" s="1"/>
  <c r="Y23" i="26" s="1"/>
  <c r="Y20" i="26" s="1"/>
  <c r="B149" i="12" s="1"/>
  <c r="Y9" i="27"/>
  <c r="V9" i="26"/>
  <c r="V22" i="26" s="1"/>
  <c r="V23" i="26" s="1"/>
  <c r="V20" i="26" s="1"/>
  <c r="B131" i="12" s="1"/>
  <c r="V9" i="27"/>
  <c r="J10" i="26"/>
  <c r="J13" i="26" s="1"/>
  <c r="B57" i="12" s="1"/>
  <c r="D59" i="12" s="1"/>
  <c r="F59" i="12" s="1"/>
  <c r="K11" i="21" s="1"/>
  <c r="J10" i="27"/>
  <c r="J13" i="27" s="1"/>
  <c r="G19" i="9" s="1"/>
  <c r="B9" i="26"/>
  <c r="B17" i="26" s="1"/>
  <c r="B18" i="26" s="1"/>
  <c r="B15" i="26" s="1"/>
  <c r="B10" i="12" s="1"/>
  <c r="B9" i="27"/>
  <c r="G10" i="26"/>
  <c r="G13" i="26" s="1"/>
  <c r="B39" i="12" s="1"/>
  <c r="D40" i="12" s="1"/>
  <c r="F40" i="12" s="1"/>
  <c r="H10" i="21" s="1"/>
  <c r="G10" i="27"/>
  <c r="G13" i="27" s="1"/>
  <c r="G16" i="9" s="1"/>
  <c r="U10" i="26"/>
  <c r="U10" i="27"/>
  <c r="B10" i="26"/>
  <c r="B13" i="26" s="1"/>
  <c r="B9" i="12" s="1"/>
  <c r="D11" i="12" s="1"/>
  <c r="B10" i="27"/>
  <c r="B13" i="27" s="1"/>
  <c r="G11" i="9" s="1"/>
  <c r="G9" i="26"/>
  <c r="G22" i="26" s="1"/>
  <c r="G23" i="26" s="1"/>
  <c r="G20" i="26" s="1"/>
  <c r="B41" i="12" s="1"/>
  <c r="G9" i="27"/>
  <c r="U9" i="26"/>
  <c r="U17" i="26" s="1"/>
  <c r="U18" i="26" s="1"/>
  <c r="U15" i="26" s="1"/>
  <c r="B124" i="12" s="1"/>
  <c r="U9" i="27"/>
  <c r="W10" i="26"/>
  <c r="W13" i="26" s="1"/>
  <c r="B135" i="12" s="1"/>
  <c r="D136" i="12" s="1"/>
  <c r="F136" i="12" s="1"/>
  <c r="X10" i="21" s="1"/>
  <c r="W10" i="27"/>
  <c r="W13" i="27" s="1"/>
  <c r="G32" i="9" s="1"/>
  <c r="X10" i="26"/>
  <c r="X13" i="26" s="1"/>
  <c r="B141" i="12" s="1"/>
  <c r="D143" i="12" s="1"/>
  <c r="F143" i="12" s="1"/>
  <c r="Y11" i="21" s="1"/>
  <c r="X10" i="27"/>
  <c r="X13" i="27" s="1"/>
  <c r="G33" i="9" s="1"/>
  <c r="T10" i="26"/>
  <c r="T13" i="26" s="1"/>
  <c r="B117" i="12" s="1"/>
  <c r="D119" i="12" s="1"/>
  <c r="F119" i="12" s="1"/>
  <c r="U11" i="21" s="1"/>
  <c r="T10" i="27"/>
  <c r="T13" i="27" s="1"/>
  <c r="G29" i="9" s="1"/>
  <c r="S10" i="26"/>
  <c r="S13" i="26" s="1"/>
  <c r="B111" i="12" s="1"/>
  <c r="D111" i="12" s="1"/>
  <c r="F111" i="12" s="1"/>
  <c r="T9" i="21" s="1"/>
  <c r="S10" i="27"/>
  <c r="S13" i="27" s="1"/>
  <c r="G28" i="9" s="1"/>
  <c r="W9" i="26"/>
  <c r="W17" i="26" s="1"/>
  <c r="W18" i="26" s="1"/>
  <c r="W15" i="26" s="1"/>
  <c r="B136" i="12" s="1"/>
  <c r="W9" i="27"/>
  <c r="X9" i="26"/>
  <c r="X22" i="26" s="1"/>
  <c r="X23" i="26" s="1"/>
  <c r="X20" i="26" s="1"/>
  <c r="B143" i="12" s="1"/>
  <c r="X9" i="27"/>
  <c r="T9" i="26"/>
  <c r="T22" i="26" s="1"/>
  <c r="T23" i="26" s="1"/>
  <c r="T20" i="26" s="1"/>
  <c r="B119" i="12" s="1"/>
  <c r="T9" i="27"/>
  <c r="S9" i="26"/>
  <c r="S22" i="26" s="1"/>
  <c r="S23" i="26" s="1"/>
  <c r="S20" i="26" s="1"/>
  <c r="B113" i="12" s="1"/>
  <c r="E113" i="12" s="1"/>
  <c r="S9" i="27"/>
  <c r="J9" i="26"/>
  <c r="J17" i="26" s="1"/>
  <c r="J18" i="26" s="1"/>
  <c r="J15" i="26" s="1"/>
  <c r="B58" i="12" s="1"/>
  <c r="J9" i="27"/>
  <c r="D46" i="12"/>
  <c r="F46" i="12" s="1"/>
  <c r="I10" i="21" s="1"/>
  <c r="D45" i="12"/>
  <c r="F45" i="12" s="1"/>
  <c r="I9" i="21" s="1"/>
  <c r="D47" i="12"/>
  <c r="F47" i="12" s="1"/>
  <c r="I11" i="21" s="1"/>
  <c r="D87" i="12"/>
  <c r="F87" i="12" s="1"/>
  <c r="P9" i="21" s="1"/>
  <c r="O17" i="26"/>
  <c r="O18" i="26" s="1"/>
  <c r="O15" i="26" s="1"/>
  <c r="B88" i="12" s="1"/>
  <c r="E88" i="12" s="1"/>
  <c r="H17" i="26"/>
  <c r="H18" i="26" s="1"/>
  <c r="H15" i="26" s="1"/>
  <c r="B46" i="12" s="1"/>
  <c r="E46" i="12" s="1"/>
  <c r="D51" i="12"/>
  <c r="F51" i="12" s="1"/>
  <c r="J9" i="21" s="1"/>
  <c r="I22" i="26"/>
  <c r="I23" i="26" s="1"/>
  <c r="I20" i="26" s="1"/>
  <c r="B53" i="12" s="1"/>
  <c r="D82" i="12"/>
  <c r="F82" i="12" s="1"/>
  <c r="O10" i="21" s="1"/>
  <c r="D83" i="12"/>
  <c r="F83" i="12" s="1"/>
  <c r="O11" i="21" s="1"/>
  <c r="D81" i="12"/>
  <c r="F81" i="12" s="1"/>
  <c r="O9" i="21" s="1"/>
  <c r="Y17" i="26"/>
  <c r="Y18" i="26" s="1"/>
  <c r="Y15" i="26" s="1"/>
  <c r="B148" i="12" s="1"/>
  <c r="K17" i="26"/>
  <c r="K18" i="26" s="1"/>
  <c r="K15" i="26" s="1"/>
  <c r="B64" i="12" s="1"/>
  <c r="K22" i="26"/>
  <c r="K23" i="26" s="1"/>
  <c r="K20" i="26" s="1"/>
  <c r="B65" i="12" s="1"/>
  <c r="D101" i="12"/>
  <c r="F101" i="12" s="1"/>
  <c r="R11" i="21" s="1"/>
  <c r="D100" i="12"/>
  <c r="F100" i="12" s="1"/>
  <c r="R10" i="21" s="1"/>
  <c r="D69" i="12"/>
  <c r="F69" i="12" s="1"/>
  <c r="M9" i="21" s="1"/>
  <c r="D71" i="12"/>
  <c r="F71" i="12" s="1"/>
  <c r="M11" i="21" s="1"/>
  <c r="P13" i="26"/>
  <c r="B93" i="12" s="1"/>
  <c r="H42" i="7"/>
  <c r="G14" i="21"/>
  <c r="F38" i="7"/>
  <c r="F40" i="7" s="1"/>
  <c r="E14" i="21" s="1"/>
  <c r="E38" i="7"/>
  <c r="H44" i="7"/>
  <c r="H46" i="7" s="1"/>
  <c r="C14" i="21"/>
  <c r="G22" i="7"/>
  <c r="G40" i="7"/>
  <c r="AC20" i="7"/>
  <c r="AD20" i="7" s="1"/>
  <c r="D130" i="12" l="1"/>
  <c r="F130" i="12" s="1"/>
  <c r="W10" i="21" s="1"/>
  <c r="D9" i="12"/>
  <c r="D129" i="12"/>
  <c r="F129" i="12" s="1"/>
  <c r="W9" i="21" s="1"/>
  <c r="E10" i="12"/>
  <c r="D10" i="12"/>
  <c r="D89" i="12"/>
  <c r="F89" i="12" s="1"/>
  <c r="P11" i="21" s="1"/>
  <c r="P12" i="21" s="1"/>
  <c r="P16" i="21" s="1"/>
  <c r="D52" i="12"/>
  <c r="F52" i="12" s="1"/>
  <c r="J10" i="21" s="1"/>
  <c r="J12" i="21" s="1"/>
  <c r="J16" i="21" s="1"/>
  <c r="E53" i="12"/>
  <c r="D112" i="12"/>
  <c r="F112" i="12" s="1"/>
  <c r="T10" i="21" s="1"/>
  <c r="E58" i="12"/>
  <c r="E70" i="12"/>
  <c r="E101" i="12"/>
  <c r="D113" i="12"/>
  <c r="F113" i="12" s="1"/>
  <c r="T11" i="21" s="1"/>
  <c r="E148" i="12"/>
  <c r="D148" i="12"/>
  <c r="F148" i="12" s="1"/>
  <c r="Z10" i="21" s="1"/>
  <c r="E119" i="12"/>
  <c r="J22" i="26"/>
  <c r="J23" i="26" s="1"/>
  <c r="J20" i="26" s="1"/>
  <c r="B59" i="12" s="1"/>
  <c r="E59" i="12" s="1"/>
  <c r="E106" i="12"/>
  <c r="E52" i="12"/>
  <c r="W22" i="26"/>
  <c r="W23" i="26" s="1"/>
  <c r="W20" i="26" s="1"/>
  <c r="B137" i="12" s="1"/>
  <c r="E137" i="12" s="1"/>
  <c r="E41" i="12"/>
  <c r="D106" i="12"/>
  <c r="F106" i="12" s="1"/>
  <c r="S10" i="21" s="1"/>
  <c r="U13" i="26"/>
  <c r="B123" i="12" s="1"/>
  <c r="D124" i="12" s="1"/>
  <c r="F124" i="12" s="1"/>
  <c r="V10" i="21" s="1"/>
  <c r="N17" i="26"/>
  <c r="N18" i="26" s="1"/>
  <c r="N15" i="26" s="1"/>
  <c r="B82" i="12" s="1"/>
  <c r="E82" i="12" s="1"/>
  <c r="B22" i="26"/>
  <c r="B23" i="26" s="1"/>
  <c r="B20" i="26" s="1"/>
  <c r="B11" i="12" s="1"/>
  <c r="E11" i="12" s="1"/>
  <c r="D75" i="12"/>
  <c r="F75" i="12" s="1"/>
  <c r="N9" i="21" s="1"/>
  <c r="N23" i="21" s="1"/>
  <c r="N24" i="21" s="1"/>
  <c r="D105" i="12"/>
  <c r="F105" i="12" s="1"/>
  <c r="S9" i="21" s="1"/>
  <c r="S23" i="21" s="1"/>
  <c r="S24" i="21" s="1"/>
  <c r="U22" i="26"/>
  <c r="U23" i="26" s="1"/>
  <c r="U20" i="26" s="1"/>
  <c r="B125" i="12" s="1"/>
  <c r="D58" i="12"/>
  <c r="F58" i="12" s="1"/>
  <c r="K10" i="21" s="1"/>
  <c r="D57" i="12"/>
  <c r="F57" i="12" s="1"/>
  <c r="K9" i="21" s="1"/>
  <c r="K23" i="21" s="1"/>
  <c r="K24" i="21" s="1"/>
  <c r="R22" i="26"/>
  <c r="R23" i="26" s="1"/>
  <c r="R20" i="26" s="1"/>
  <c r="B107" i="12" s="1"/>
  <c r="E107" i="12" s="1"/>
  <c r="M17" i="26"/>
  <c r="M18" i="26" s="1"/>
  <c r="M15" i="26" s="1"/>
  <c r="B76" i="12" s="1"/>
  <c r="E76" i="12" s="1"/>
  <c r="Z13" i="26"/>
  <c r="B153" i="12" s="1"/>
  <c r="Z17" i="26"/>
  <c r="Z18" i="26" s="1"/>
  <c r="Z15" i="26" s="1"/>
  <c r="B154" i="12" s="1"/>
  <c r="D135" i="12"/>
  <c r="F135" i="12" s="1"/>
  <c r="X9" i="21" s="1"/>
  <c r="X23" i="21" s="1"/>
  <c r="X24" i="21" s="1"/>
  <c r="X17" i="26"/>
  <c r="X18" i="26" s="1"/>
  <c r="X15" i="26" s="1"/>
  <c r="B142" i="12" s="1"/>
  <c r="E142" i="12" s="1"/>
  <c r="E77" i="12"/>
  <c r="E143" i="12"/>
  <c r="V17" i="26"/>
  <c r="V18" i="26" s="1"/>
  <c r="V15" i="26" s="1"/>
  <c r="B130" i="12" s="1"/>
  <c r="E130" i="12" s="1"/>
  <c r="D137" i="12"/>
  <c r="F137" i="12" s="1"/>
  <c r="X11" i="21" s="1"/>
  <c r="D142" i="12"/>
  <c r="F142" i="12" s="1"/>
  <c r="Y10" i="21" s="1"/>
  <c r="J22" i="27"/>
  <c r="J23" i="27" s="1"/>
  <c r="J20" i="27" s="1"/>
  <c r="I19" i="9" s="1"/>
  <c r="J17" i="27"/>
  <c r="J18" i="27" s="1"/>
  <c r="J15" i="27" s="1"/>
  <c r="H19" i="9" s="1"/>
  <c r="R22" i="27"/>
  <c r="R23" i="27" s="1"/>
  <c r="R20" i="27" s="1"/>
  <c r="I27" i="9" s="1"/>
  <c r="R17" i="27"/>
  <c r="R18" i="27" s="1"/>
  <c r="R15" i="27" s="1"/>
  <c r="H27" i="9" s="1"/>
  <c r="M17" i="27"/>
  <c r="M18" i="27" s="1"/>
  <c r="M15" i="27" s="1"/>
  <c r="H22" i="9" s="1"/>
  <c r="M22" i="27"/>
  <c r="M23" i="27" s="1"/>
  <c r="M20" i="27" s="1"/>
  <c r="I22" i="9" s="1"/>
  <c r="P22" i="27"/>
  <c r="P23" i="27" s="1"/>
  <c r="P20" i="27" s="1"/>
  <c r="I25" i="9" s="1"/>
  <c r="P13" i="27"/>
  <c r="G25" i="9" s="1"/>
  <c r="P17" i="27"/>
  <c r="P18" i="27" s="1"/>
  <c r="P15" i="27" s="1"/>
  <c r="H25" i="9" s="1"/>
  <c r="I22" i="27"/>
  <c r="I23" i="27" s="1"/>
  <c r="I20" i="27" s="1"/>
  <c r="I18" i="9" s="1"/>
  <c r="I17" i="27"/>
  <c r="I18" i="27" s="1"/>
  <c r="I15" i="27" s="1"/>
  <c r="H18" i="9" s="1"/>
  <c r="D141" i="12"/>
  <c r="F141" i="12" s="1"/>
  <c r="Y9" i="21" s="1"/>
  <c r="Y23" i="21" s="1"/>
  <c r="Y24" i="21" s="1"/>
  <c r="S17" i="26"/>
  <c r="S18" i="26" s="1"/>
  <c r="S15" i="26" s="1"/>
  <c r="B112" i="12" s="1"/>
  <c r="E112" i="12" s="1"/>
  <c r="T22" i="27"/>
  <c r="T23" i="27" s="1"/>
  <c r="T20" i="27" s="1"/>
  <c r="I29" i="9" s="1"/>
  <c r="T17" i="27"/>
  <c r="T18" i="27" s="1"/>
  <c r="T15" i="27" s="1"/>
  <c r="H29" i="9" s="1"/>
  <c r="B17" i="27"/>
  <c r="B18" i="27" s="1"/>
  <c r="B15" i="27" s="1"/>
  <c r="H11" i="9" s="1"/>
  <c r="B22" i="27"/>
  <c r="B23" i="27" s="1"/>
  <c r="B20" i="27" s="1"/>
  <c r="I11" i="9" s="1"/>
  <c r="N17" i="27"/>
  <c r="N18" i="27" s="1"/>
  <c r="N15" i="27" s="1"/>
  <c r="H23" i="9" s="1"/>
  <c r="N22" i="27"/>
  <c r="N23" i="27" s="1"/>
  <c r="N20" i="27" s="1"/>
  <c r="I23" i="9" s="1"/>
  <c r="S17" i="27"/>
  <c r="S18" i="27" s="1"/>
  <c r="S15" i="27" s="1"/>
  <c r="H28" i="9" s="1"/>
  <c r="S22" i="27"/>
  <c r="S23" i="27" s="1"/>
  <c r="S20" i="27" s="1"/>
  <c r="I28" i="9" s="1"/>
  <c r="L22" i="27"/>
  <c r="L23" i="27" s="1"/>
  <c r="L20" i="27" s="1"/>
  <c r="I21" i="9" s="1"/>
  <c r="L17" i="27"/>
  <c r="L18" i="27" s="1"/>
  <c r="L15" i="27" s="1"/>
  <c r="H21" i="9" s="1"/>
  <c r="Q17" i="27"/>
  <c r="Q18" i="27" s="1"/>
  <c r="Q15" i="27" s="1"/>
  <c r="H26" i="9" s="1"/>
  <c r="Q22" i="27"/>
  <c r="Q23" i="27" s="1"/>
  <c r="Q20" i="27" s="1"/>
  <c r="I26" i="9" s="1"/>
  <c r="D39" i="12"/>
  <c r="F39" i="12" s="1"/>
  <c r="H9" i="21" s="1"/>
  <c r="Z17" i="27"/>
  <c r="Z18" i="27" s="1"/>
  <c r="Z15" i="27" s="1"/>
  <c r="H35" i="9" s="1"/>
  <c r="Z22" i="27"/>
  <c r="Z23" i="27" s="1"/>
  <c r="Z20" i="27" s="1"/>
  <c r="I35" i="9" s="1"/>
  <c r="Z13" i="27"/>
  <c r="G35" i="9" s="1"/>
  <c r="F10" i="26"/>
  <c r="F10" i="27"/>
  <c r="D41" i="12"/>
  <c r="F41" i="12" s="1"/>
  <c r="H11" i="21" s="1"/>
  <c r="D118" i="12"/>
  <c r="F118" i="12" s="1"/>
  <c r="U10" i="21" s="1"/>
  <c r="X22" i="27"/>
  <c r="X23" i="27" s="1"/>
  <c r="X20" i="27" s="1"/>
  <c r="I33" i="9" s="1"/>
  <c r="X17" i="27"/>
  <c r="X18" i="27" s="1"/>
  <c r="X15" i="27" s="1"/>
  <c r="H33" i="9" s="1"/>
  <c r="U13" i="27"/>
  <c r="G30" i="9" s="1"/>
  <c r="U22" i="27"/>
  <c r="U23" i="27" s="1"/>
  <c r="U20" i="27" s="1"/>
  <c r="I30" i="9" s="1"/>
  <c r="U17" i="27"/>
  <c r="U18" i="27" s="1"/>
  <c r="U15" i="27" s="1"/>
  <c r="H30" i="9" s="1"/>
  <c r="D117" i="12"/>
  <c r="F117" i="12" s="1"/>
  <c r="U9" i="21" s="1"/>
  <c r="U23" i="21" s="1"/>
  <c r="U24" i="21" s="1"/>
  <c r="W17" i="27"/>
  <c r="W18" i="27" s="1"/>
  <c r="W15" i="27" s="1"/>
  <c r="H32" i="9" s="1"/>
  <c r="W22" i="27"/>
  <c r="W23" i="27" s="1"/>
  <c r="W20" i="27" s="1"/>
  <c r="I32" i="9" s="1"/>
  <c r="G17" i="27"/>
  <c r="G18" i="27" s="1"/>
  <c r="G15" i="27" s="1"/>
  <c r="H16" i="9" s="1"/>
  <c r="G22" i="27"/>
  <c r="G23" i="27" s="1"/>
  <c r="G20" i="27" s="1"/>
  <c r="I16" i="9" s="1"/>
  <c r="V22" i="27"/>
  <c r="V23" i="27" s="1"/>
  <c r="V20" i="27" s="1"/>
  <c r="I31" i="9" s="1"/>
  <c r="V17" i="27"/>
  <c r="V18" i="27" s="1"/>
  <c r="V15" i="27" s="1"/>
  <c r="H31" i="9" s="1"/>
  <c r="O22" i="27"/>
  <c r="O23" i="27" s="1"/>
  <c r="O20" i="27" s="1"/>
  <c r="I24" i="9" s="1"/>
  <c r="O17" i="27"/>
  <c r="O18" i="27" s="1"/>
  <c r="O15" i="27" s="1"/>
  <c r="H24" i="9" s="1"/>
  <c r="H22" i="27"/>
  <c r="H23" i="27" s="1"/>
  <c r="H20" i="27" s="1"/>
  <c r="I17" i="9" s="1"/>
  <c r="H17" i="27"/>
  <c r="H18" i="27" s="1"/>
  <c r="H15" i="27" s="1"/>
  <c r="H17" i="9" s="1"/>
  <c r="P17" i="26"/>
  <c r="P18" i="26" s="1"/>
  <c r="P15" i="26" s="1"/>
  <c r="B94" i="12" s="1"/>
  <c r="E94" i="12" s="1"/>
  <c r="D76" i="12"/>
  <c r="F76" i="12" s="1"/>
  <c r="N10" i="21" s="1"/>
  <c r="D147" i="12"/>
  <c r="F147" i="12" s="1"/>
  <c r="Z9" i="21" s="1"/>
  <c r="T17" i="26"/>
  <c r="T18" i="26" s="1"/>
  <c r="T15" i="26" s="1"/>
  <c r="B118" i="12" s="1"/>
  <c r="E118" i="12" s="1"/>
  <c r="E131" i="12"/>
  <c r="E136" i="12"/>
  <c r="G17" i="26"/>
  <c r="G18" i="26" s="1"/>
  <c r="G15" i="26" s="1"/>
  <c r="B40" i="12" s="1"/>
  <c r="E40" i="12" s="1"/>
  <c r="Y22" i="27"/>
  <c r="Y23" i="27" s="1"/>
  <c r="Y20" i="27" s="1"/>
  <c r="I34" i="9" s="1"/>
  <c r="Y17" i="27"/>
  <c r="Y18" i="27" s="1"/>
  <c r="Y15" i="27" s="1"/>
  <c r="H34" i="9" s="1"/>
  <c r="K13" i="27"/>
  <c r="G20" i="9" s="1"/>
  <c r="K22" i="27"/>
  <c r="K23" i="27" s="1"/>
  <c r="K20" i="27" s="1"/>
  <c r="I20" i="9" s="1"/>
  <c r="K17" i="27"/>
  <c r="K18" i="27" s="1"/>
  <c r="K15" i="27" s="1"/>
  <c r="H20" i="9" s="1"/>
  <c r="Q17" i="26"/>
  <c r="Q18" i="26" s="1"/>
  <c r="Q15" i="26" s="1"/>
  <c r="B100" i="12" s="1"/>
  <c r="E100" i="12" s="1"/>
  <c r="L22" i="26"/>
  <c r="L23" i="26" s="1"/>
  <c r="L20" i="26" s="1"/>
  <c r="B71" i="12" s="1"/>
  <c r="E71" i="12" s="1"/>
  <c r="E149" i="12"/>
  <c r="E125" i="12"/>
  <c r="R12" i="21"/>
  <c r="R16" i="21" s="1"/>
  <c r="E64" i="12"/>
  <c r="P23" i="21"/>
  <c r="P24" i="21" s="1"/>
  <c r="T23" i="21"/>
  <c r="T24" i="21" s="1"/>
  <c r="D94" i="12"/>
  <c r="F94" i="12" s="1"/>
  <c r="Q10" i="21" s="1"/>
  <c r="D93" i="12"/>
  <c r="F93" i="12" s="1"/>
  <c r="Q9" i="21" s="1"/>
  <c r="D95" i="12"/>
  <c r="F95" i="12" s="1"/>
  <c r="Q11" i="21" s="1"/>
  <c r="W12" i="21"/>
  <c r="W16" i="21" s="1"/>
  <c r="W23" i="21"/>
  <c r="W24" i="21" s="1"/>
  <c r="J23" i="21"/>
  <c r="J24" i="21" s="1"/>
  <c r="R23" i="21"/>
  <c r="R24" i="21" s="1"/>
  <c r="D65" i="12"/>
  <c r="F65" i="12" s="1"/>
  <c r="L11" i="21" s="1"/>
  <c r="D63" i="12"/>
  <c r="F63" i="12" s="1"/>
  <c r="L9" i="21" s="1"/>
  <c r="D64" i="12"/>
  <c r="F64" i="12" s="1"/>
  <c r="L10" i="21" s="1"/>
  <c r="I12" i="21"/>
  <c r="I16" i="21" s="1"/>
  <c r="D123" i="12"/>
  <c r="F123" i="12" s="1"/>
  <c r="V9" i="21" s="1"/>
  <c r="M12" i="21"/>
  <c r="M16" i="21" s="1"/>
  <c r="M23" i="21"/>
  <c r="M24" i="21" s="1"/>
  <c r="X12" i="21"/>
  <c r="X16" i="21" s="1"/>
  <c r="E95" i="12"/>
  <c r="E65" i="12"/>
  <c r="O12" i="21"/>
  <c r="O16" i="21" s="1"/>
  <c r="I23" i="21"/>
  <c r="I24" i="21" s="1"/>
  <c r="O23" i="21"/>
  <c r="O24" i="21" s="1"/>
  <c r="E40" i="7"/>
  <c r="AC40" i="7" s="1"/>
  <c r="G42" i="7"/>
  <c r="F14" i="21"/>
  <c r="F42" i="7"/>
  <c r="G44" i="7"/>
  <c r="G46" i="7" s="1"/>
  <c r="F44" i="7"/>
  <c r="F46" i="7" s="1"/>
  <c r="AD38" i="7"/>
  <c r="G27" i="7"/>
  <c r="E124" i="12" l="1"/>
  <c r="T12" i="21"/>
  <c r="T16" i="21" s="1"/>
  <c r="Z12" i="21"/>
  <c r="Z16" i="21" s="1"/>
  <c r="N12" i="21"/>
  <c r="N16" i="21" s="1"/>
  <c r="N26" i="21" s="1"/>
  <c r="K12" i="21"/>
  <c r="K16" i="21" s="1"/>
  <c r="E154" i="12"/>
  <c r="S12" i="21"/>
  <c r="S16" i="21" s="1"/>
  <c r="S26" i="21" s="1"/>
  <c r="U12" i="21"/>
  <c r="U16" i="21" s="1"/>
  <c r="U26" i="21" s="1"/>
  <c r="E155" i="12"/>
  <c r="D154" i="12"/>
  <c r="F154" i="12" s="1"/>
  <c r="AA10" i="21" s="1"/>
  <c r="D125" i="12"/>
  <c r="F125" i="12" s="1"/>
  <c r="V11" i="21" s="1"/>
  <c r="V12" i="21" s="1"/>
  <c r="V16" i="21" s="1"/>
  <c r="D155" i="12"/>
  <c r="F155" i="12" s="1"/>
  <c r="AA11" i="21" s="1"/>
  <c r="D153" i="12"/>
  <c r="F153" i="12" s="1"/>
  <c r="AA9" i="21" s="1"/>
  <c r="Y12" i="21"/>
  <c r="Y16" i="21" s="1"/>
  <c r="Y26" i="21" s="1"/>
  <c r="Z23" i="21"/>
  <c r="Z24" i="21" s="1"/>
  <c r="H12" i="21"/>
  <c r="H16" i="21" s="1"/>
  <c r="E10" i="26"/>
  <c r="E13" i="26" s="1"/>
  <c r="B27" i="12" s="1"/>
  <c r="D29" i="12" s="1"/>
  <c r="E10" i="27"/>
  <c r="E13" i="27" s="1"/>
  <c r="G14" i="9" s="1"/>
  <c r="E9" i="26"/>
  <c r="E17" i="26" s="1"/>
  <c r="E18" i="26" s="1"/>
  <c r="E15" i="26" s="1"/>
  <c r="B28" i="12" s="1"/>
  <c r="E9" i="27"/>
  <c r="D10" i="26"/>
  <c r="D13" i="26" s="1"/>
  <c r="B21" i="12" s="1"/>
  <c r="D10" i="27"/>
  <c r="D13" i="27" s="1"/>
  <c r="G13" i="9" s="1"/>
  <c r="H23" i="21"/>
  <c r="H24" i="21" s="1"/>
  <c r="R26" i="21"/>
  <c r="X26" i="21"/>
  <c r="K26" i="21"/>
  <c r="T26" i="21"/>
  <c r="V23" i="21"/>
  <c r="V24" i="21" s="1"/>
  <c r="W26" i="21"/>
  <c r="O26" i="21"/>
  <c r="L12" i="21"/>
  <c r="L16" i="21" s="1"/>
  <c r="L23" i="21"/>
  <c r="L24" i="21" s="1"/>
  <c r="Q12" i="21"/>
  <c r="Q16" i="21" s="1"/>
  <c r="Q23" i="21"/>
  <c r="Q24" i="21" s="1"/>
  <c r="P26" i="21"/>
  <c r="I26" i="21"/>
  <c r="M26" i="21"/>
  <c r="J26" i="21"/>
  <c r="E44" i="7"/>
  <c r="E46" i="7" s="1"/>
  <c r="D14" i="21"/>
  <c r="E42" i="7"/>
  <c r="AC44" i="7"/>
  <c r="F27" i="7"/>
  <c r="Z26" i="21" l="1"/>
  <c r="AA12" i="21"/>
  <c r="AA16" i="21" s="1"/>
  <c r="D28" i="12"/>
  <c r="D27" i="12"/>
  <c r="H26" i="21"/>
  <c r="AA23" i="21"/>
  <c r="AA24" i="21" s="1"/>
  <c r="AA26" i="21" s="1"/>
  <c r="E28" i="12"/>
  <c r="E22" i="26"/>
  <c r="E23" i="26" s="1"/>
  <c r="E20" i="26" s="1"/>
  <c r="B29" i="12" s="1"/>
  <c r="E29" i="12" s="1"/>
  <c r="E17" i="27"/>
  <c r="E18" i="27" s="1"/>
  <c r="E15" i="27" s="1"/>
  <c r="H14" i="9" s="1"/>
  <c r="E22" i="27"/>
  <c r="E23" i="27" s="1"/>
  <c r="E20" i="27" s="1"/>
  <c r="I14" i="9" s="1"/>
  <c r="D9" i="26"/>
  <c r="D22" i="26" s="1"/>
  <c r="D23" i="26" s="1"/>
  <c r="D20" i="26" s="1"/>
  <c r="B23" i="12" s="1"/>
  <c r="D9" i="27"/>
  <c r="C10" i="26"/>
  <c r="C13" i="26" s="1"/>
  <c r="B15" i="12" s="1"/>
  <c r="C10" i="27"/>
  <c r="C13" i="27" s="1"/>
  <c r="G12" i="9" s="1"/>
  <c r="Q26" i="21"/>
  <c r="L26" i="21"/>
  <c r="V26" i="21"/>
  <c r="AB14" i="21"/>
  <c r="H27" i="7"/>
  <c r="E27" i="7"/>
  <c r="D22" i="12"/>
  <c r="D17" i="26" l="1"/>
  <c r="D18" i="26" s="1"/>
  <c r="D15" i="26" s="1"/>
  <c r="B22" i="12" s="1"/>
  <c r="E22" i="12" s="1"/>
  <c r="D17" i="27"/>
  <c r="D18" i="27" s="1"/>
  <c r="D15" i="27" s="1"/>
  <c r="H13" i="9" s="1"/>
  <c r="D22" i="27"/>
  <c r="D23" i="27" s="1"/>
  <c r="D20" i="27" s="1"/>
  <c r="I13" i="9" s="1"/>
  <c r="C9" i="26"/>
  <c r="C22" i="26" s="1"/>
  <c r="C23" i="26" s="1"/>
  <c r="C20" i="26" s="1"/>
  <c r="B17" i="12" s="1"/>
  <c r="C9" i="27"/>
  <c r="F9" i="26"/>
  <c r="F13" i="26" s="1"/>
  <c r="B33" i="12" s="1"/>
  <c r="F9" i="27"/>
  <c r="D21" i="12"/>
  <c r="F21" i="12" s="1"/>
  <c r="E9" i="21" s="1"/>
  <c r="E23" i="21" s="1"/>
  <c r="D23" i="12"/>
  <c r="F17" i="26" l="1"/>
  <c r="F18" i="26" s="1"/>
  <c r="F15" i="26" s="1"/>
  <c r="B34" i="12" s="1"/>
  <c r="F22" i="26"/>
  <c r="F23" i="26" s="1"/>
  <c r="F20" i="26" s="1"/>
  <c r="B35" i="12" s="1"/>
  <c r="C17" i="26"/>
  <c r="C18" i="26" s="1"/>
  <c r="C15" i="26" s="1"/>
  <c r="B16" i="12" s="1"/>
  <c r="E16" i="12" s="1"/>
  <c r="F13" i="27"/>
  <c r="G15" i="9" s="1"/>
  <c r="F22" i="27"/>
  <c r="F23" i="27" s="1"/>
  <c r="F20" i="27" s="1"/>
  <c r="I15" i="9" s="1"/>
  <c r="F17" i="27"/>
  <c r="F18" i="27" s="1"/>
  <c r="F15" i="27" s="1"/>
  <c r="H15" i="9" s="1"/>
  <c r="C22" i="27"/>
  <c r="C23" i="27" s="1"/>
  <c r="C20" i="27" s="1"/>
  <c r="I12" i="9" s="1"/>
  <c r="C17" i="27"/>
  <c r="C18" i="27" s="1"/>
  <c r="C15" i="27" s="1"/>
  <c r="E24" i="21"/>
  <c r="F22" i="12"/>
  <c r="E10" i="21" s="1"/>
  <c r="E23" i="12"/>
  <c r="F23" i="12" s="1"/>
  <c r="D17" i="12"/>
  <c r="D16" i="12"/>
  <c r="D15" i="12"/>
  <c r="F15" i="12" s="1"/>
  <c r="D9" i="21" s="1"/>
  <c r="D23" i="21" s="1"/>
  <c r="H12" i="9" l="1"/>
  <c r="D24" i="21"/>
  <c r="D34" i="12"/>
  <c r="D35" i="12"/>
  <c r="D33" i="12"/>
  <c r="F33" i="12" s="1"/>
  <c r="G9" i="21" s="1"/>
  <c r="E17" i="12"/>
  <c r="F17" i="12" s="1"/>
  <c r="D11" i="21" s="1"/>
  <c r="E11" i="21"/>
  <c r="F27" i="12"/>
  <c r="F9" i="21" s="1"/>
  <c r="F23" i="21" s="1"/>
  <c r="F16" i="12"/>
  <c r="D10" i="21" s="1"/>
  <c r="G23" i="21" l="1"/>
  <c r="G24" i="21" s="1"/>
  <c r="F24" i="21"/>
  <c r="E34" i="12"/>
  <c r="F34" i="12" s="1"/>
  <c r="G10" i="21" s="1"/>
  <c r="E12" i="21"/>
  <c r="E16" i="21" s="1"/>
  <c r="E26" i="21" s="1"/>
  <c r="F29" i="12"/>
  <c r="F11" i="21" s="1"/>
  <c r="E35" i="12"/>
  <c r="F35" i="12" s="1"/>
  <c r="F28" i="12"/>
  <c r="F10" i="21" s="1"/>
  <c r="D12" i="21"/>
  <c r="D16" i="21" s="1"/>
  <c r="D26" i="21" s="1"/>
  <c r="G11" i="21" l="1"/>
  <c r="G12" i="21" s="1"/>
  <c r="G16" i="21" s="1"/>
  <c r="G26" i="21" l="1"/>
  <c r="F12" i="21"/>
  <c r="F16" i="21" s="1"/>
  <c r="F26" i="21" s="1"/>
  <c r="AC22" i="7" l="1"/>
  <c r="F9" i="12" l="1"/>
  <c r="C9" i="21" s="1"/>
  <c r="AB9" i="21" l="1"/>
  <c r="C23" i="21"/>
  <c r="AB23" i="21" s="1"/>
  <c r="AB24" i="21" s="1"/>
  <c r="F11" i="12"/>
  <c r="C11" i="21" s="1"/>
  <c r="AB11" i="21" s="1"/>
  <c r="F10" i="12"/>
  <c r="C24" i="21" l="1"/>
  <c r="C10" i="21"/>
  <c r="AB10" i="21" s="1"/>
  <c r="AB12" i="21" s="1"/>
  <c r="AB16" i="21" s="1"/>
  <c r="AB26" i="21" s="1"/>
  <c r="C12" i="21" l="1"/>
  <c r="C16" i="21" s="1"/>
  <c r="C26"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M8" authorId="0" shapeId="0" xr:uid="{ABCB778B-5A23-40ED-9C25-C94C10AA80D7}">
      <text>
        <r>
          <rPr>
            <sz val="9"/>
            <color indexed="81"/>
            <rFont val="Tahoma"/>
            <family val="2"/>
          </rPr>
          <t xml:space="preserve">% of EBA Salary allocated to each service type.
</t>
        </r>
      </text>
    </comment>
    <comment ref="W8" authorId="0" shapeId="0" xr:uid="{4636625C-4B1C-4315-B9EC-760041578F8B}">
      <text>
        <r>
          <rPr>
            <sz val="9"/>
            <color indexed="81"/>
            <rFont val="Tahoma"/>
            <family val="2"/>
          </rPr>
          <t xml:space="preserve">% of EBA Salary allocated to each service type.
</t>
        </r>
      </text>
    </comment>
    <comment ref="AG8" authorId="0" shapeId="0" xr:uid="{08F09AB9-0032-461C-A446-25E40546DF69}">
      <text>
        <r>
          <rPr>
            <sz val="9"/>
            <color indexed="81"/>
            <rFont val="Tahoma"/>
            <family val="2"/>
          </rPr>
          <t xml:space="preserve">% of EBA Salary allocated to each service type.
</t>
        </r>
      </text>
    </comment>
    <comment ref="AQ8" authorId="0" shapeId="0" xr:uid="{51748368-12D2-4071-B557-FA96F9AA3712}">
      <text>
        <r>
          <rPr>
            <sz val="9"/>
            <color indexed="81"/>
            <rFont val="Tahoma"/>
            <family val="2"/>
          </rPr>
          <t xml:space="preserve">% of EBA Salary allocated to each service type.
</t>
        </r>
      </text>
    </comment>
    <comment ref="BA8" authorId="0" shapeId="0" xr:uid="{00000000-0006-0000-0300-000001000000}">
      <text>
        <r>
          <rPr>
            <sz val="9"/>
            <color indexed="81"/>
            <rFont val="Tahoma"/>
            <family val="2"/>
          </rPr>
          <t xml:space="preserve">% of EBA Salary allocated to each service type.
</t>
        </r>
      </text>
    </comment>
    <comment ref="C9" authorId="0" shapeId="0" xr:uid="{3430B410-9A3B-42AC-8305-C3645AD34FA7}">
      <text>
        <r>
          <rPr>
            <b/>
            <sz val="9"/>
            <color indexed="81"/>
            <rFont val="Tahoma"/>
            <family val="2"/>
          </rPr>
          <t>Mark with "Yes" if applicable.  Subsidy is funding to support the FSEA that will not be directly charged to the FSEA.</t>
        </r>
        <r>
          <rPr>
            <sz val="9"/>
            <color indexed="81"/>
            <rFont val="Tahoma"/>
            <family val="2"/>
          </rPr>
          <t xml:space="preserve">
</t>
        </r>
      </text>
    </comment>
    <comment ref="H9" authorId="0" shapeId="0" xr:uid="{00000000-0006-0000-0300-000002000000}">
      <text>
        <r>
          <rPr>
            <sz val="9"/>
            <color indexed="81"/>
            <rFont val="Tahoma"/>
            <family val="2"/>
          </rPr>
          <t xml:space="preserve">Insert Appropriate Fringe Rate from categories listed in Table Below
</t>
        </r>
      </text>
    </comment>
    <comment ref="K9" authorId="0" shapeId="0" xr:uid="{00000000-0006-0000-0300-000003000000}">
      <text>
        <r>
          <rPr>
            <sz val="9"/>
            <color indexed="81"/>
            <rFont val="Tahoma"/>
            <family val="2"/>
          </rPr>
          <t xml:space="preserve">Enter % of effort allocated to Fee-for-Service Educational Activity (all services).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B9" authorId="0" shapeId="0" xr:uid="{4F95FF89-C026-40D0-B2C9-A643A3FABFFB}">
      <text>
        <r>
          <rPr>
            <b/>
            <sz val="9"/>
            <color indexed="81"/>
            <rFont val="Tahoma"/>
            <family val="2"/>
          </rPr>
          <t>Mark with "Yes" if applicable.  Subsidy is funding to support the FSEA that will not be directly charged to the FSEA.</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B9" authorId="0" shapeId="0" xr:uid="{D1C866C6-AD73-433D-8181-E55C31C84FC1}">
      <text>
        <r>
          <rPr>
            <b/>
            <sz val="9"/>
            <color indexed="81"/>
            <rFont val="Tahoma"/>
            <family val="2"/>
          </rPr>
          <t>Mark with "Yes" if applicable.  Subsidy is funding to support the FSEA that will not be directly charged to the FSEA.</t>
        </r>
        <r>
          <rPr>
            <sz val="9"/>
            <color indexed="81"/>
            <rFont val="Tahoma"/>
            <family val="2"/>
          </rPr>
          <t xml:space="preserve">
</t>
        </r>
      </text>
    </comment>
    <comment ref="H9" authorId="0" shapeId="0" xr:uid="{00000000-0006-0000-0500-000001000000}">
      <text>
        <r>
          <rPr>
            <b/>
            <sz val="9"/>
            <color indexed="81"/>
            <rFont val="Tahoma"/>
            <family val="2"/>
          </rPr>
          <t>See table below for applicable fringe rates.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F7" authorId="0" shapeId="0" xr:uid="{00000000-0006-0000-0700-000001000000}">
      <text>
        <r>
          <rPr>
            <b/>
            <sz val="9"/>
            <color indexed="81"/>
            <rFont val="Tahoma"/>
            <family val="2"/>
          </rPr>
          <t>Source of Funding for the original Purchase.</t>
        </r>
        <r>
          <rPr>
            <sz val="9"/>
            <color indexed="81"/>
            <rFont val="Tahoma"/>
            <family val="2"/>
          </rPr>
          <t xml:space="preserve">
</t>
        </r>
      </text>
    </comment>
  </commentList>
</comments>
</file>

<file path=xl/sharedStrings.xml><?xml version="1.0" encoding="utf-8"?>
<sst xmlns="http://schemas.openxmlformats.org/spreadsheetml/2006/main" count="533" uniqueCount="171">
  <si>
    <t>Salary</t>
  </si>
  <si>
    <t>Total</t>
  </si>
  <si>
    <t>Total Revenues</t>
  </si>
  <si>
    <t>Fringe</t>
  </si>
  <si>
    <t>Employee Name</t>
  </si>
  <si>
    <t>Funding Source</t>
  </si>
  <si>
    <t>Fund</t>
  </si>
  <si>
    <t>Cost Allocation</t>
  </si>
  <si>
    <t>% of Time</t>
  </si>
  <si>
    <t>Totals</t>
  </si>
  <si>
    <t>Equipment Description</t>
  </si>
  <si>
    <t>Acquisition Date</t>
  </si>
  <si>
    <t>Check Total</t>
  </si>
  <si>
    <t>Allowable Costs:</t>
  </si>
  <si>
    <t>Other Expenses (From Other Expenses Worksheet)</t>
  </si>
  <si>
    <t>Forecasted Units of Good or Service:</t>
  </si>
  <si>
    <t>Salary and Wage Expenses (From Salary and Wage Worksheet)</t>
  </si>
  <si>
    <t>Description of Service or Supply</t>
  </si>
  <si>
    <t>Total Direct Operating Costs</t>
  </si>
  <si>
    <t>CY Overhead Expenses (From Overhead Expenses Worksheet)</t>
  </si>
  <si>
    <t>Service Description</t>
  </si>
  <si>
    <t>Overhead Allocation</t>
  </si>
  <si>
    <t>% of Allowable Overhead to Total Direct Operating Costs</t>
  </si>
  <si>
    <t>Total Estimated Annual Usage</t>
  </si>
  <si>
    <t>Internal</t>
  </si>
  <si>
    <t>Proposed Rate(s):</t>
  </si>
  <si>
    <t>Summary of Projected Revenues</t>
  </si>
  <si>
    <t>External - Market</t>
  </si>
  <si>
    <t>External - Market*</t>
  </si>
  <si>
    <t xml:space="preserve">External - Market* </t>
  </si>
  <si>
    <t>RATE/UNIT</t>
  </si>
  <si>
    <t>Excess Rev</t>
  </si>
  <si>
    <t>Units</t>
  </si>
  <si>
    <t xml:space="preserve">Internal </t>
  </si>
  <si>
    <t>Amounts carry to expense summary</t>
  </si>
  <si>
    <t>Check Total - should total 100% and amount in column D</t>
  </si>
  <si>
    <t xml:space="preserve"> </t>
  </si>
  <si>
    <t>Market Rate set by Rate Requestor with supporting documentation</t>
  </si>
  <si>
    <t>Total to Expense Summary</t>
  </si>
  <si>
    <t>University of Florida</t>
  </si>
  <si>
    <t>Expense account names can be found at:</t>
  </si>
  <si>
    <t xml:space="preserve">Other Direct Expenses </t>
  </si>
  <si>
    <t>Position</t>
  </si>
  <si>
    <t xml:space="preserve">Overhead/Indirect Expenses </t>
  </si>
  <si>
    <t>Expenditure</t>
  </si>
  <si>
    <t>Direct Support Organizations (DSO)</t>
  </si>
  <si>
    <t>Other (For-Profit Corporations, etc.)</t>
  </si>
  <si>
    <t>Students/Faculty/ Staff in personal capacity</t>
  </si>
  <si>
    <t>Acquisition Cost</t>
  </si>
  <si>
    <t>Summary of Expenses</t>
  </si>
  <si>
    <t>Total Proposed External Rate</t>
  </si>
  <si>
    <r>
      <t xml:space="preserve">Cost Per Unit: </t>
    </r>
    <r>
      <rPr>
        <sz val="11"/>
        <rFont val="Times New Roman"/>
        <family val="1"/>
      </rPr>
      <t>(From Expense Summary)</t>
    </r>
  </si>
  <si>
    <t>Summary of Proposed Rates</t>
  </si>
  <si>
    <t>Forecasted Revenues</t>
  </si>
  <si>
    <t>Not-for-profit Organizations</t>
  </si>
  <si>
    <t>Account</t>
  </si>
  <si>
    <t>**Fringe Benefits Rates Approved Annually</t>
  </si>
  <si>
    <t>Fringe Rate**</t>
  </si>
  <si>
    <t>Dept</t>
  </si>
  <si>
    <t>Total Expenses</t>
  </si>
  <si>
    <t>Revenues</t>
  </si>
  <si>
    <t>Expenses</t>
  </si>
  <si>
    <t>Operating Overhead</t>
  </si>
  <si>
    <t>Net Excess (Loss)</t>
  </si>
  <si>
    <t>Introduction</t>
  </si>
  <si>
    <t>Asset ID</t>
  </si>
  <si>
    <t>Tag Number</t>
  </si>
  <si>
    <t>Department</t>
  </si>
  <si>
    <t>Fringe Rate</t>
  </si>
  <si>
    <t>ga-aux@ad.ufl.edu</t>
  </si>
  <si>
    <t>For any questions, please contact the Auxiliary Accounting Office:</t>
  </si>
  <si>
    <t>Type</t>
  </si>
  <si>
    <t>This page is automatically completed.</t>
  </si>
  <si>
    <t>Operating Expenses</t>
  </si>
  <si>
    <t>This page to be completed by Rate Requestor.</t>
  </si>
  <si>
    <t>Account Description</t>
  </si>
  <si>
    <t>METHOD USED TO ALLOCATE SALARY BETWEEN THE SERVICE LINES:</t>
  </si>
  <si>
    <t>METHOD USED TO ALLOCATE EXPENSES BETWEEN THE SERVICE LINES:</t>
  </si>
  <si>
    <t>Auto Populated Tabs - highlighted in blue</t>
  </si>
  <si>
    <t>Service Line Description</t>
  </si>
  <si>
    <t>Tabs to be Completed by Requestor - in Green</t>
  </si>
  <si>
    <t>Annual Salary</t>
  </si>
  <si>
    <t>Type/ Account</t>
  </si>
  <si>
    <t xml:space="preserve">   Unit of Measure-                          (IE.- Hours, Test, Slide, Daily/Hrly Rate)</t>
  </si>
  <si>
    <t>Service Line Description and Proposed Usage</t>
  </si>
  <si>
    <t>Proposed Usage</t>
  </si>
  <si>
    <t>Check Total - should equal zero if all units in column B have been distributed</t>
  </si>
  <si>
    <t>Total Number of Units Per Year (From Proposed Usage Worksheet)</t>
  </si>
  <si>
    <t>Summary of Projected Financial Plan</t>
  </si>
  <si>
    <t xml:space="preserve">Estimated Salary &amp; Fringes Allocation </t>
  </si>
  <si>
    <t>Rate Workbook Instructions</t>
  </si>
  <si>
    <t>Your College</t>
  </si>
  <si>
    <t>Other UF Colleges</t>
  </si>
  <si>
    <t>Short Name</t>
  </si>
  <si>
    <t xml:space="preserve"> Input by Auxiliary Accounting (varies by fund)</t>
  </si>
  <si>
    <t>Subisdy (Yes/No)</t>
  </si>
  <si>
    <t>Subsidy (Yes/No)</t>
  </si>
  <si>
    <t>Subsidy</t>
  </si>
  <si>
    <t>Total Cost Per Unit:</t>
  </si>
  <si>
    <t>Subsidy OH Allocation:</t>
  </si>
  <si>
    <t>Total Subsidy:</t>
  </si>
  <si>
    <t>Total Expenses after Subsidy</t>
  </si>
  <si>
    <t>Cost per Unit After Subsidy:</t>
  </si>
  <si>
    <t>CY Subsidy Overhead Expenses</t>
  </si>
  <si>
    <t>Subisdy Per Unit:</t>
  </si>
  <si>
    <r>
      <rPr>
        <b/>
        <sz val="11"/>
        <rFont val="Times New Roman"/>
        <family val="1"/>
      </rPr>
      <t>Subsidized Cost Per Unit:</t>
    </r>
    <r>
      <rPr>
        <sz val="11"/>
        <rFont val="Times New Roman"/>
        <family val="1"/>
      </rPr>
      <t xml:space="preserve">  (From Expense Summary)</t>
    </r>
  </si>
  <si>
    <t>Salary and Wage Subsidy (From Salary and Wage Worksheet)</t>
  </si>
  <si>
    <t>Other Expenses  Subsidy (From Other Expenses Worksheet)</t>
  </si>
  <si>
    <t>Total Direct Subsidy</t>
  </si>
  <si>
    <t>% expense</t>
  </si>
  <si>
    <t>The "Rate Summary" tab will calculate the rate for each type of customer based on the base rate and proposed mark-up for external customers.  Note that it will round up to the nearest 1/10th of a dollar.</t>
  </si>
  <si>
    <t>Total Revenues and Subsidy</t>
  </si>
  <si>
    <t>The columns in white require input.  The columns in blue will auto-calculate.  List each employee and position that will provide direct effort supporting the FSEA.  If the effort will be charged directly to the FSEA fund, mark the Subsidy in column "C" as "No".  If the effort will be support from another funding source mark the subsidy in column "C" as "Yes".  Provide the proposed funding source in columns D-E.  List each employee's expected annual salary in column G.  Select the fringe category for each employee from the table "Proposed Fringe Benefits Pool Rates" at the bottom of the worksheet and input into the corresponding Row in Column H.  Columns I &amp; J will auto-calculate.  Enter the employee's distribution to the FSEA in Column K.  This will provide the total salary expense for the employee in Column L.  Note that an employee's effort may not be 100% to the FSEA if her or she supports other areas outside of the FSEA.  Finally, distribute the percent of effort that will be provided by the employee to the FSEA for each service area in columns N, P, R, T, and V as needed.  Check that the total percent in Column U equals 100%.  If not, check the distributions.</t>
  </si>
  <si>
    <t>Include expenses that are part of the FSEA services but cannot be specifically applied to an individual service line.  Examples include computer software and office supplies. Salaries should only be included if more than an incidental amount of directly related time is spent on the FSEA.  List the item, fund, and account in columns A-D.  If the expense will not be charged directly to the FSEA mark the Subsidy in Column B as "Yes".  Enter the salary  or expense amount in columns E and J respectively.  For salaries input the allocation percent in column F and the appropriate fringe rate in column H.</t>
  </si>
  <si>
    <t>The "FSEA Financial Summary" tab will provide a summary of the FSEA revenues and expenses by service type.  It will also add the University of Florida FSEA overhead as applicable.  This is determined by the fund and the customer type.  The FSEA Financial Summary will show any excess or (loss) based on the projected expenses and rate for the FSEA.</t>
  </si>
  <si>
    <t xml:space="preserve">List any capital items that will be used in support of the Fee-for-Service Educational Activity.  This should include the Asset ID, Tag Number, Acquisition Date, Acquisition Cost, and the Funding Source that was used or will be used to purchase the capital item.  </t>
  </si>
  <si>
    <t>% Salary to  FSEA</t>
  </si>
  <si>
    <t>Total to FSEA</t>
  </si>
  <si>
    <t>% Directly Related to FSEA</t>
  </si>
  <si>
    <t>FSEA Salary</t>
  </si>
  <si>
    <t>Equipment to be used in a proposed FSEA</t>
  </si>
  <si>
    <t>FSEA Overhead</t>
  </si>
  <si>
    <t>FSEA Overhead Rate</t>
  </si>
  <si>
    <t>* Projected Amount that can be retained by FSEA</t>
  </si>
  <si>
    <t xml:space="preserve">The following worksheets are provided to assist requestors in providing materials for a new Fee-for-Service Educational Activity (FSEA).  All other tabs can be used as a template to help in rate calculation for Fee-for-Service Educational Activities at the University of Florida.  They are designed to accommodate up to five service lines.  Note that a service can represent a service or a good.  If the proposed Fee-for-Service Educational Activity exceeds five service lines, please contact the Auxiliary Accounting Office at ga-aux@ad.ufl.edu, and they will provide a workbook to accommodate additional rates. </t>
  </si>
  <si>
    <r>
      <t xml:space="preserve">The tabs for </t>
    </r>
    <r>
      <rPr>
        <b/>
        <sz val="11"/>
        <rFont val="Times New Roman"/>
        <family val="1"/>
      </rPr>
      <t>input</t>
    </r>
    <r>
      <rPr>
        <sz val="11"/>
        <rFont val="Times New Roman"/>
        <family val="1"/>
      </rPr>
      <t xml:space="preserve"> are highlighted in </t>
    </r>
    <r>
      <rPr>
        <b/>
        <sz val="11"/>
        <rFont val="Times New Roman"/>
        <family val="1"/>
      </rPr>
      <t>Green</t>
    </r>
    <r>
      <rPr>
        <sz val="11"/>
        <rFont val="Times New Roman"/>
        <family val="1"/>
      </rPr>
      <t xml:space="preserve">.  The </t>
    </r>
    <r>
      <rPr>
        <b/>
        <sz val="11"/>
        <rFont val="Times New Roman"/>
        <family val="1"/>
      </rPr>
      <t>calculated rates</t>
    </r>
    <r>
      <rPr>
        <sz val="11"/>
        <rFont val="Times New Roman"/>
        <family val="1"/>
      </rPr>
      <t xml:space="preserve"> for each service will be displayed on the </t>
    </r>
    <r>
      <rPr>
        <b/>
        <sz val="11"/>
        <rFont val="Times New Roman"/>
        <family val="1"/>
      </rPr>
      <t>Orange</t>
    </r>
    <r>
      <rPr>
        <sz val="11"/>
        <rFont val="Times New Roman"/>
        <family val="1"/>
      </rPr>
      <t xml:space="preserve"> "7. Calculated Rates" tab.  See more information on this tab below.  The </t>
    </r>
    <r>
      <rPr>
        <b/>
        <sz val="11"/>
        <rFont val="Times New Roman"/>
        <family val="1"/>
      </rPr>
      <t xml:space="preserve">auto-calculated </t>
    </r>
    <r>
      <rPr>
        <sz val="11"/>
        <rFont val="Times New Roman"/>
        <family val="1"/>
      </rPr>
      <t xml:space="preserve">tabs are highlighted in </t>
    </r>
    <r>
      <rPr>
        <b/>
        <sz val="11"/>
        <rFont val="Times New Roman"/>
        <family val="1"/>
      </rPr>
      <t>blue</t>
    </r>
    <r>
      <rPr>
        <sz val="11"/>
        <rFont val="Times New Roman"/>
        <family val="1"/>
      </rPr>
      <t xml:space="preserve">.  </t>
    </r>
    <r>
      <rPr>
        <b/>
        <sz val="11"/>
        <rFont val="Times New Roman"/>
        <family val="1"/>
      </rPr>
      <t>DO NOT</t>
    </r>
    <r>
      <rPr>
        <sz val="11"/>
        <rFont val="Times New Roman"/>
        <family val="1"/>
      </rPr>
      <t xml:space="preserve"> </t>
    </r>
    <r>
      <rPr>
        <b/>
        <sz val="11"/>
        <rFont val="Times New Roman"/>
        <family val="1"/>
      </rPr>
      <t>ENTER ANY INFORMATION IN THE BLUE TABS</t>
    </r>
    <r>
      <rPr>
        <sz val="11"/>
        <rFont val="Times New Roman"/>
        <family val="1"/>
      </rPr>
      <t>.  If you need assistance, please contact the Auxiliary Accounting Office at ga-aux@ad.ufl.edu.  Instructions for each green tab are provided below.</t>
    </r>
  </si>
  <si>
    <t>"2. Proposed Usage" Tab</t>
  </si>
  <si>
    <t>Enter Total Number of Units in Column B and then Distribute amount between user type: Internal and External Customers in Columns B - I.  Column K should equal 0.  Any proposed markup to external customers can be entered in columns H and J.</t>
  </si>
  <si>
    <t>Proposed Markup %</t>
  </si>
  <si>
    <t>Internal Rates Factor Subsidies from other chartfields and do not allow for markups.</t>
  </si>
  <si>
    <t>External Rates do not include subsidies and do allow for markups,</t>
  </si>
  <si>
    <t>For the Service Line Description table enter each service short name, description, and unit of measure in rows 11 through 15.  Note that the short name entered in column A rows 11 to 15 will flow through the entire workbook.  Input total proposed units in the lower table column B.  After Total Units is complete, distribute the proposed units into Internal, External- Academic, and External- Market sales.  Column K should total 0.  If not, check that all of the proposed units have been distributed.  The FSEA may charge up to 3 different rates to Internal, External-Academic, and External-Market.  Note that all internal activities are to break even and no markup is allowed.  However, if the FSEA will include External customers, a markup is permitted.  If the FSEA will charge a surchage to external customers, enter the proposed markup in columns H and J as applicable.  For any questions on Internal versus External customers, please contact the Auxiliary Accounting Office at ga-aux@ad.ufl.edu.</t>
  </si>
  <si>
    <t>"3. Salary and Fringe" Tab</t>
  </si>
  <si>
    <t>Fringe Benefits Pool – UF Human Resources (ufl.edu)</t>
  </si>
  <si>
    <t>Operating Expenses (ufl.edu)</t>
  </si>
  <si>
    <t>"4. Other Direct Expenses" Tab</t>
  </si>
  <si>
    <t>"5. Overhead Expenses" Tab</t>
  </si>
  <si>
    <t>Amount</t>
  </si>
  <si>
    <t>The columns in white require input.  The columns in blue will auto-calculate.  Include expenses that can be applied directly to the FSEA.  Input the account description, fund, account number and total expense amount in columns A-E.  If the expense will be directly funded by the FSEA, mark the subsidy in column "B" as "No".  If the expenses will be funded from another source, mark the subsidy in column "B" as "Yes".  A link to a list of GL accounts is provided at the bottom of the sheet.  Distribute the percent of each expense item across the services in columns G, I, K, M, and O.  Check that the total percent in column Q equals 100%.  If not, check the distributions. Please make sure to outline method used to allocate wages to each service line in the box at the bottom.</t>
  </si>
  <si>
    <t>"6. Equipment" Tab</t>
  </si>
  <si>
    <t>Proposed External Markup %</t>
  </si>
  <si>
    <t>Proposed External Markup ($)</t>
  </si>
  <si>
    <t xml:space="preserve">The "Expense Summary", "Rate Summary", "Projected Revenues", and "FSEA Financial Summary" tabs will auto-populate based on the input in tabs 2-5.  The "Expense Summary" will distribute FSEA overhead costs across the services. </t>
  </si>
  <si>
    <t>The "Projected Revenue" tab will calculate the Break-Even (operations) Revenue, Excess Revenue from External Customers, and the Total Revenue generated for each service type.</t>
  </si>
  <si>
    <t>Requestor to complete only sections 1, 2, and 3 on this page.</t>
  </si>
  <si>
    <t>Section 1:  To be completed by the requestor - General Information</t>
  </si>
  <si>
    <t>College/Unit:</t>
  </si>
  <si>
    <t>Requestor (Name and E-mail)</t>
  </si>
  <si>
    <t>Section 2:  To be completed by the requestor - Fiscal Operations</t>
  </si>
  <si>
    <t>(Ex. QuickBooks, I-lab, etc.)</t>
  </si>
  <si>
    <t>Describe the fiscal operations of a proposed unit (controls in place to process the transactions).  Example: Segregation of Duties, Monthly Reconciliations, etc.</t>
  </si>
  <si>
    <t>Will the unit have on-going support from another funding source?</t>
  </si>
  <si>
    <t>If yes, please specify Chartfield(s)</t>
  </si>
  <si>
    <t>If yes, Reason for Subsidy:</t>
  </si>
  <si>
    <t>Please specify Chartfield:</t>
  </si>
  <si>
    <t>Please specify a chartfield that will provide start up funds, if any.</t>
  </si>
  <si>
    <t xml:space="preserve">Please specify amount: </t>
  </si>
  <si>
    <t>Will funding require repayment?</t>
  </si>
  <si>
    <t>FSEA Unit Name:</t>
  </si>
  <si>
    <t>List any subsidiary systems, other than Peoplesoft, to be used by a proposed FSEA.</t>
  </si>
  <si>
    <t>External - Not-for-Profit</t>
  </si>
  <si>
    <t xml:space="preserve">External - Not-for-Profit </t>
  </si>
  <si>
    <t>Proposed Not-for-Profit Markup %</t>
  </si>
  <si>
    <t>Proposed Not-for-Profit Markup ($)</t>
  </si>
  <si>
    <t>Total Proposed Not-for-Profit Rate</t>
  </si>
  <si>
    <t xml:space="preserve">The above rates have been calculated based on the entered expenses (Salaries and Direct Expense). </t>
  </si>
  <si>
    <t>Proposed Rates</t>
  </si>
  <si>
    <t>External Not For Profit</t>
  </si>
  <si>
    <t>External For Profit</t>
  </si>
  <si>
    <t>Updated December 2024</t>
  </si>
  <si>
    <t>New Fee-for-Service Educational Activity (FSEA)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</si>
</sst>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d/yy"/>
    <numFmt numFmtId="165" formatCode="_(* #,##0.000_);_(* \(#,##0.000\);_(* &quot;-&quot;??_);_(@_)"/>
    <numFmt numFmtId="166" formatCode="0.0%"/>
    <numFmt numFmtId="167" formatCode="_(&quot;$&quot;* #,##0_);_(&quot;$&quot;* \(#,##0\);_(&quot;$&quot;* &quot;-&quot;??_);_(@_)"/>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Tahoma"/>
      <family val="2"/>
    </font>
    <font>
      <sz val="10"/>
      <name val="Arial Unicode MS"/>
      <family val="2"/>
    </font>
    <font>
      <sz val="10"/>
      <name val="MS Sans Serif"/>
      <family val="2"/>
    </font>
    <font>
      <u/>
      <sz val="10"/>
      <color indexed="12"/>
      <name val="Arial"/>
      <family val="2"/>
    </font>
    <font>
      <u/>
      <sz val="7"/>
      <color indexed="12"/>
      <name val="Arial"/>
      <family val="2"/>
    </font>
    <font>
      <sz val="10"/>
      <color theme="1"/>
      <name val="Arial"/>
      <family val="2"/>
    </font>
    <font>
      <sz val="9"/>
      <color indexed="81"/>
      <name val="Tahoma"/>
      <family val="2"/>
    </font>
    <font>
      <b/>
      <sz val="9"/>
      <color indexed="81"/>
      <name val="Tahoma"/>
      <family val="2"/>
    </font>
    <font>
      <sz val="11"/>
      <color theme="1"/>
      <name val="Times New Roman"/>
      <family val="1"/>
    </font>
    <font>
      <u/>
      <sz val="11"/>
      <color theme="10"/>
      <name val="Calibri"/>
      <family val="2"/>
      <scheme val="minor"/>
    </font>
    <font>
      <b/>
      <sz val="22"/>
      <name val="Times New Roman"/>
      <family val="1"/>
    </font>
    <font>
      <sz val="10"/>
      <name val="Times New Roman"/>
      <family val="1"/>
    </font>
    <font>
      <sz val="14"/>
      <name val="Times New Roman"/>
      <family val="1"/>
    </font>
    <font>
      <b/>
      <sz val="11"/>
      <name val="Times New Roman"/>
      <family val="1"/>
    </font>
    <font>
      <sz val="11"/>
      <name val="Times New Roman"/>
      <family val="1"/>
    </font>
    <font>
      <b/>
      <sz val="16"/>
      <name val="Times New Roman"/>
      <family val="1"/>
    </font>
    <font>
      <sz val="11"/>
      <color rgb="FFFF0000"/>
      <name val="Times New Roman"/>
      <family val="1"/>
    </font>
    <font>
      <sz val="12"/>
      <name val="Times New Roman"/>
      <family val="1"/>
    </font>
    <font>
      <b/>
      <u/>
      <sz val="11"/>
      <name val="Times New Roman"/>
      <family val="1"/>
    </font>
    <font>
      <b/>
      <sz val="12"/>
      <name val="Times New Roman"/>
      <family val="1"/>
    </font>
    <font>
      <b/>
      <sz val="14"/>
      <color rgb="FFFF0000"/>
      <name val="Times New Roman"/>
      <family val="1"/>
    </font>
    <font>
      <b/>
      <sz val="16"/>
      <color rgb="FFFF0000"/>
      <name val="Times New Roman"/>
      <family val="1"/>
    </font>
    <font>
      <b/>
      <sz val="12"/>
      <color rgb="FF0000FF"/>
      <name val="Times New Roman"/>
      <family val="1"/>
    </font>
    <font>
      <b/>
      <sz val="11"/>
      <color rgb="FF0000FF"/>
      <name val="Times New Roman"/>
      <family val="1"/>
    </font>
    <font>
      <b/>
      <u/>
      <sz val="14"/>
      <color indexed="12"/>
      <name val="Times New Roman"/>
      <family val="1"/>
    </font>
    <font>
      <b/>
      <u/>
      <sz val="14"/>
      <name val="Times New Roman"/>
      <family val="1"/>
    </font>
    <font>
      <b/>
      <u/>
      <sz val="11"/>
      <color rgb="FF0000FF"/>
      <name val="Times New Roman"/>
      <family val="1"/>
    </font>
    <font>
      <b/>
      <u/>
      <sz val="11"/>
      <color rgb="FF006600"/>
      <name val="Times New Roman"/>
      <family val="1"/>
    </font>
    <font>
      <b/>
      <u/>
      <sz val="12"/>
      <name val="Times New Roman"/>
      <family val="1"/>
    </font>
    <font>
      <b/>
      <sz val="12"/>
      <color rgb="FFFF0000"/>
      <name val="Times New Roman"/>
      <family val="1"/>
    </font>
    <font>
      <sz val="10"/>
      <color indexed="8"/>
      <name val="Arial"/>
      <family val="2"/>
    </font>
    <font>
      <sz val="8"/>
      <color rgb="FF000000"/>
      <name val="Tahoma"/>
      <family val="2"/>
    </font>
    <font>
      <b/>
      <sz val="11"/>
      <color theme="0"/>
      <name val="Times New Roman"/>
      <family val="1"/>
    </font>
    <font>
      <sz val="11"/>
      <color theme="0"/>
      <name val="Times New Roman"/>
      <family val="1"/>
    </font>
    <font>
      <b/>
      <sz val="11"/>
      <color theme="1"/>
      <name val="Times New Roman"/>
      <family val="1"/>
    </font>
    <font>
      <b/>
      <sz val="10"/>
      <name val="Times New Roman"/>
      <family val="1"/>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gray06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00B0F0"/>
        <bgColor indexed="64"/>
      </patternFill>
    </fill>
    <fill>
      <patternFill patternType="solid">
        <fgColor theme="3" tint="0.79998168889431442"/>
        <bgColor indexed="64"/>
      </patternFill>
    </fill>
  </fills>
  <borders count="5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3">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9" fillId="0" borderId="0"/>
    <xf numFmtId="0" fontId="7" fillId="0" borderId="0"/>
    <xf numFmtId="0" fontId="10"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9" fontId="7" fillId="0" borderId="0" applyFont="0" applyFill="0" applyBorder="0" applyAlignment="0" applyProtection="0"/>
    <xf numFmtId="43" fontId="7" fillId="0" borderId="0" applyFont="0" applyFill="0" applyBorder="0" applyAlignment="0" applyProtection="0"/>
    <xf numFmtId="0" fontId="12" fillId="0" borderId="0" applyNumberFormat="0" applyFill="0" applyBorder="0" applyAlignment="0" applyProtection="0">
      <alignment vertical="top"/>
      <protection locked="0"/>
    </xf>
    <xf numFmtId="43" fontId="13" fillId="0" borderId="0" applyFont="0" applyFill="0" applyBorder="0" applyAlignment="0" applyProtection="0"/>
    <xf numFmtId="0" fontId="13"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7" fillId="0" borderId="0" applyNumberFormat="0" applyFill="0" applyBorder="0" applyAlignment="0" applyProtection="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360">
    <xf numFmtId="0" fontId="0" fillId="0" borderId="0" xfId="0"/>
    <xf numFmtId="0" fontId="8" fillId="0" borderId="0" xfId="0" applyFont="1" applyAlignment="1">
      <alignment horizontal="center"/>
    </xf>
    <xf numFmtId="0" fontId="8" fillId="0" borderId="0" xfId="0" applyFont="1"/>
    <xf numFmtId="0" fontId="16" fillId="0" borderId="0" xfId="0" applyFont="1"/>
    <xf numFmtId="43" fontId="16" fillId="0" borderId="0" xfId="1" applyFont="1"/>
    <xf numFmtId="0" fontId="19" fillId="0" borderId="0" xfId="0" applyFont="1"/>
    <xf numFmtId="0" fontId="20" fillId="0" borderId="0" xfId="0" applyFont="1"/>
    <xf numFmtId="0" fontId="20" fillId="0" borderId="0" xfId="0" applyFont="1" applyAlignment="1">
      <alignment horizontal="center"/>
    </xf>
    <xf numFmtId="0" fontId="19" fillId="0" borderId="0" xfId="0" applyFont="1" applyAlignment="1">
      <alignment horizontal="center"/>
    </xf>
    <xf numFmtId="0" fontId="22" fillId="0" borderId="0" xfId="0" applyFont="1"/>
    <xf numFmtId="0" fontId="22" fillId="0" borderId="0" xfId="0" applyFont="1" applyAlignment="1">
      <alignment horizontal="center"/>
    </xf>
    <xf numFmtId="0" fontId="21" fillId="0" borderId="0" xfId="0" applyFont="1"/>
    <xf numFmtId="0" fontId="22" fillId="0" borderId="23" xfId="0" applyFont="1" applyBorder="1"/>
    <xf numFmtId="0" fontId="22" fillId="0" borderId="23" xfId="0" applyFont="1" applyBorder="1" applyAlignment="1">
      <alignment horizontal="center"/>
    </xf>
    <xf numFmtId="43" fontId="22" fillId="0" borderId="23" xfId="1" applyFont="1" applyFill="1" applyBorder="1"/>
    <xf numFmtId="9" fontId="22" fillId="0" borderId="23" xfId="3" applyFont="1" applyFill="1" applyBorder="1"/>
    <xf numFmtId="0" fontId="22" fillId="0" borderId="23" xfId="5" applyFont="1" applyBorder="1"/>
    <xf numFmtId="0" fontId="23" fillId="0" borderId="0" xfId="0" applyFont="1" applyAlignment="1">
      <alignment horizontal="center"/>
    </xf>
    <xf numFmtId="0" fontId="21" fillId="0" borderId="23" xfId="0" applyFont="1" applyBorder="1" applyAlignment="1">
      <alignment horizontal="center" wrapText="1"/>
    </xf>
    <xf numFmtId="0" fontId="22" fillId="0" borderId="0" xfId="0" applyFont="1" applyAlignment="1">
      <alignment horizontal="center" wrapText="1"/>
    </xf>
    <xf numFmtId="0" fontId="25" fillId="0" borderId="0" xfId="0" applyFont="1"/>
    <xf numFmtId="49" fontId="19" fillId="0" borderId="0" xfId="0" applyNumberFormat="1" applyFont="1" applyAlignment="1">
      <alignment horizontal="center" wrapText="1"/>
    </xf>
    <xf numFmtId="0" fontId="19" fillId="0" borderId="0" xfId="0" applyFont="1" applyAlignment="1">
      <alignment horizontal="center" wrapText="1"/>
    </xf>
    <xf numFmtId="0" fontId="21" fillId="4" borderId="10" xfId="0" applyFont="1" applyFill="1" applyBorder="1"/>
    <xf numFmtId="0" fontId="21" fillId="4" borderId="11" xfId="0" applyFont="1" applyFill="1" applyBorder="1"/>
    <xf numFmtId="0" fontId="21" fillId="4" borderId="11" xfId="0" applyFont="1" applyFill="1" applyBorder="1" applyAlignment="1">
      <alignment horizontal="center"/>
    </xf>
    <xf numFmtId="0" fontId="21" fillId="4" borderId="12" xfId="0" applyFont="1" applyFill="1" applyBorder="1"/>
    <xf numFmtId="0" fontId="21" fillId="4" borderId="13" xfId="0" applyFont="1" applyFill="1" applyBorder="1" applyAlignment="1">
      <alignment horizontal="center" wrapText="1"/>
    </xf>
    <xf numFmtId="0" fontId="21" fillId="4" borderId="20" xfId="0" applyFont="1" applyFill="1" applyBorder="1" applyAlignment="1">
      <alignment horizontal="center"/>
    </xf>
    <xf numFmtId="0" fontId="21" fillId="4" borderId="21" xfId="0" applyFont="1" applyFill="1" applyBorder="1" applyAlignment="1">
      <alignment horizontal="center"/>
    </xf>
    <xf numFmtId="0" fontId="21" fillId="0" borderId="23" xfId="5" applyFont="1" applyBorder="1" applyAlignment="1">
      <alignment horizontal="left"/>
    </xf>
    <xf numFmtId="49" fontId="22" fillId="0" borderId="23" xfId="4" applyNumberFormat="1" applyFont="1" applyBorder="1"/>
    <xf numFmtId="164" fontId="22" fillId="0" borderId="23" xfId="5" applyNumberFormat="1" applyFont="1" applyBorder="1" applyAlignment="1">
      <alignment horizontal="center"/>
    </xf>
    <xf numFmtId="0" fontId="22" fillId="0" borderId="23" xfId="0" quotePrefix="1" applyFont="1" applyBorder="1" applyAlignment="1">
      <alignment horizontal="center"/>
    </xf>
    <xf numFmtId="0" fontId="22" fillId="0" borderId="1" xfId="5" applyFont="1" applyBorder="1"/>
    <xf numFmtId="49" fontId="22" fillId="0" borderId="0" xfId="4" applyNumberFormat="1" applyFont="1"/>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6" xfId="0" applyFont="1" applyBorder="1" applyAlignment="1">
      <alignment horizontal="center"/>
    </xf>
    <xf numFmtId="9" fontId="22" fillId="0" borderId="0" xfId="3" applyFont="1" applyBorder="1"/>
    <xf numFmtId="43" fontId="22" fillId="0" borderId="23" xfId="1" applyFont="1" applyBorder="1"/>
    <xf numFmtId="43" fontId="22" fillId="0" borderId="17" xfId="1" applyFont="1" applyBorder="1"/>
    <xf numFmtId="43" fontId="22" fillId="0" borderId="16" xfId="1" applyFont="1" applyBorder="1"/>
    <xf numFmtId="43" fontId="22" fillId="0" borderId="0" xfId="1" applyFont="1" applyBorder="1"/>
    <xf numFmtId="43" fontId="22" fillId="0" borderId="0" xfId="1" applyFont="1" applyFill="1" applyBorder="1"/>
    <xf numFmtId="9" fontId="22" fillId="0" borderId="0" xfId="3" applyFont="1" applyFill="1" applyBorder="1"/>
    <xf numFmtId="43" fontId="22" fillId="0" borderId="0" xfId="5" applyNumberFormat="1" applyFont="1"/>
    <xf numFmtId="0" fontId="22" fillId="0" borderId="0" xfId="5" applyFont="1"/>
    <xf numFmtId="9" fontId="22" fillId="0" borderId="0" xfId="5" applyNumberFormat="1" applyFont="1"/>
    <xf numFmtId="0" fontId="22" fillId="0" borderId="16" xfId="5" applyFont="1" applyBorder="1"/>
    <xf numFmtId="0" fontId="21" fillId="0" borderId="0" xfId="5" applyFont="1"/>
    <xf numFmtId="44" fontId="21" fillId="0" borderId="35" xfId="2" applyFont="1" applyBorder="1"/>
    <xf numFmtId="43" fontId="22" fillId="0" borderId="2" xfId="1" applyFont="1" applyBorder="1"/>
    <xf numFmtId="0" fontId="22" fillId="0" borderId="0" xfId="5" applyFont="1" applyAlignment="1">
      <alignment horizontal="center"/>
    </xf>
    <xf numFmtId="43" fontId="22" fillId="4" borderId="23" xfId="5" applyNumberFormat="1" applyFont="1" applyFill="1" applyBorder="1"/>
    <xf numFmtId="43" fontId="22" fillId="2" borderId="23" xfId="5" applyNumberFormat="1" applyFont="1" applyFill="1" applyBorder="1"/>
    <xf numFmtId="43" fontId="24" fillId="0" borderId="0" xfId="5" applyNumberFormat="1" applyFont="1"/>
    <xf numFmtId="9" fontId="22" fillId="0" borderId="17" xfId="3" applyFont="1" applyFill="1" applyBorder="1"/>
    <xf numFmtId="9" fontId="22" fillId="0" borderId="9" xfId="3" applyFont="1" applyFill="1" applyBorder="1"/>
    <xf numFmtId="9" fontId="22" fillId="0" borderId="16" xfId="3" applyFont="1" applyFill="1" applyBorder="1"/>
    <xf numFmtId="44" fontId="22" fillId="2" borderId="23" xfId="2" applyFont="1" applyFill="1" applyBorder="1"/>
    <xf numFmtId="0" fontId="21" fillId="0" borderId="23" xfId="5" applyFont="1" applyBorder="1" applyAlignment="1">
      <alignment horizontal="center" wrapText="1"/>
    </xf>
    <xf numFmtId="0" fontId="21" fillId="3" borderId="0" xfId="5" applyFont="1" applyFill="1"/>
    <xf numFmtId="0" fontId="21" fillId="2" borderId="6" xfId="0" applyFont="1" applyFill="1" applyBorder="1" applyAlignment="1">
      <alignment horizontal="center"/>
    </xf>
    <xf numFmtId="0" fontId="21" fillId="0" borderId="0" xfId="0" applyFont="1" applyAlignment="1">
      <alignment wrapText="1"/>
    </xf>
    <xf numFmtId="0" fontId="22" fillId="2" borderId="1" xfId="0" applyFont="1" applyFill="1" applyBorder="1" applyAlignment="1">
      <alignment horizontal="center"/>
    </xf>
    <xf numFmtId="43" fontId="22" fillId="2" borderId="17" xfId="1" applyFont="1" applyFill="1" applyBorder="1"/>
    <xf numFmtId="43" fontId="22" fillId="5" borderId="23" xfId="1" applyFont="1" applyFill="1" applyBorder="1"/>
    <xf numFmtId="43" fontId="22" fillId="0" borderId="0" xfId="0" applyNumberFormat="1" applyFont="1"/>
    <xf numFmtId="43" fontId="22" fillId="0" borderId="0" xfId="0" applyNumberFormat="1" applyFont="1" applyAlignment="1">
      <alignment horizontal="center"/>
    </xf>
    <xf numFmtId="165" fontId="22" fillId="0" borderId="23" xfId="1" applyNumberFormat="1" applyFont="1" applyFill="1" applyBorder="1"/>
    <xf numFmtId="0" fontId="21" fillId="4" borderId="13" xfId="0" applyFont="1" applyFill="1" applyBorder="1" applyAlignment="1">
      <alignment horizontal="center"/>
    </xf>
    <xf numFmtId="43" fontId="22" fillId="0" borderId="0" xfId="3" applyNumberFormat="1" applyFont="1" applyBorder="1"/>
    <xf numFmtId="43" fontId="21" fillId="0" borderId="23" xfId="1" applyFont="1" applyBorder="1"/>
    <xf numFmtId="0" fontId="22" fillId="0" borderId="40" xfId="5" applyFont="1" applyBorder="1"/>
    <xf numFmtId="0" fontId="22" fillId="0" borderId="26" xfId="0" applyFont="1" applyBorder="1"/>
    <xf numFmtId="0" fontId="22" fillId="0" borderId="37" xfId="0" applyFont="1" applyBorder="1"/>
    <xf numFmtId="1" fontId="21" fillId="0" borderId="17" xfId="0" applyNumberFormat="1" applyFont="1" applyBorder="1" applyAlignment="1">
      <alignment horizontal="center"/>
    </xf>
    <xf numFmtId="0" fontId="22" fillId="0" borderId="16" xfId="0" applyFont="1" applyBorder="1"/>
    <xf numFmtId="0" fontId="21" fillId="4" borderId="24" xfId="0" applyFont="1" applyFill="1" applyBorder="1" applyAlignment="1">
      <alignment horizontal="center"/>
    </xf>
    <xf numFmtId="0" fontId="22" fillId="0" borderId="40" xfId="0" applyFont="1" applyBorder="1"/>
    <xf numFmtId="0" fontId="22" fillId="0" borderId="41" xfId="0" applyFont="1" applyBorder="1"/>
    <xf numFmtId="0" fontId="22" fillId="0" borderId="27" xfId="0" applyFont="1" applyBorder="1"/>
    <xf numFmtId="10" fontId="22" fillId="0" borderId="23" xfId="1" applyNumberFormat="1" applyFont="1" applyFill="1" applyBorder="1"/>
    <xf numFmtId="43" fontId="22" fillId="6" borderId="23" xfId="1" applyFont="1" applyFill="1" applyBorder="1"/>
    <xf numFmtId="43" fontId="22" fillId="7" borderId="17" xfId="1" applyFont="1" applyFill="1" applyBorder="1"/>
    <xf numFmtId="43" fontId="22" fillId="7" borderId="23" xfId="1" applyFont="1" applyFill="1" applyBorder="1"/>
    <xf numFmtId="43" fontId="22" fillId="6" borderId="22" xfId="1" applyFont="1" applyFill="1" applyBorder="1"/>
    <xf numFmtId="43" fontId="21" fillId="7" borderId="4" xfId="3" applyNumberFormat="1" applyFont="1" applyFill="1" applyBorder="1"/>
    <xf numFmtId="43" fontId="22" fillId="7" borderId="23" xfId="3" applyNumberFormat="1" applyFont="1" applyFill="1" applyBorder="1"/>
    <xf numFmtId="43" fontId="21" fillId="6" borderId="43" xfId="1" applyFont="1" applyFill="1" applyBorder="1"/>
    <xf numFmtId="0" fontId="21" fillId="4" borderId="46" xfId="0" applyFont="1" applyFill="1" applyBorder="1" applyAlignment="1">
      <alignment horizontal="center" wrapText="1"/>
    </xf>
    <xf numFmtId="0" fontId="21" fillId="4" borderId="49" xfId="0" applyFont="1" applyFill="1" applyBorder="1" applyAlignment="1">
      <alignment horizontal="center" wrapText="1"/>
    </xf>
    <xf numFmtId="0" fontId="21" fillId="4" borderId="18" xfId="0" applyFont="1" applyFill="1" applyBorder="1" applyAlignment="1">
      <alignment horizontal="center" wrapText="1"/>
    </xf>
    <xf numFmtId="0" fontId="21" fillId="4" borderId="20" xfId="0" applyFont="1" applyFill="1" applyBorder="1" applyAlignment="1">
      <alignment horizontal="center" wrapText="1"/>
    </xf>
    <xf numFmtId="10" fontId="22" fillId="0" borderId="17" xfId="0" applyNumberFormat="1" applyFont="1" applyBorder="1"/>
    <xf numFmtId="10" fontId="22" fillId="0" borderId="43" xfId="0" applyNumberFormat="1" applyFont="1" applyBorder="1"/>
    <xf numFmtId="0" fontId="21" fillId="4" borderId="14" xfId="0" applyFont="1" applyFill="1" applyBorder="1" applyAlignment="1">
      <alignment horizontal="center" wrapText="1"/>
    </xf>
    <xf numFmtId="0" fontId="26" fillId="8" borderId="0" xfId="0" applyFont="1" applyFill="1"/>
    <xf numFmtId="0" fontId="22" fillId="8" borderId="0" xfId="0" applyFont="1" applyFill="1"/>
    <xf numFmtId="0" fontId="19" fillId="8" borderId="0" xfId="0" applyFont="1" applyFill="1"/>
    <xf numFmtId="0" fontId="21" fillId="0" borderId="47" xfId="0" applyFont="1" applyBorder="1"/>
    <xf numFmtId="9" fontId="21" fillId="7" borderId="51" xfId="3" applyFont="1" applyFill="1" applyBorder="1"/>
    <xf numFmtId="0" fontId="22" fillId="0" borderId="37" xfId="0" applyFont="1" applyBorder="1" applyAlignment="1">
      <alignment horizontal="center"/>
    </xf>
    <xf numFmtId="43" fontId="22" fillId="0" borderId="37" xfId="1" applyFont="1" applyFill="1" applyBorder="1"/>
    <xf numFmtId="165" fontId="22" fillId="0" borderId="37" xfId="1" applyNumberFormat="1" applyFont="1" applyFill="1" applyBorder="1"/>
    <xf numFmtId="43" fontId="22" fillId="6" borderId="37" xfId="1" applyFont="1" applyFill="1" applyBorder="1"/>
    <xf numFmtId="43" fontId="22" fillId="7" borderId="36" xfId="1" applyFont="1" applyFill="1" applyBorder="1"/>
    <xf numFmtId="10" fontId="22" fillId="0" borderId="37" xfId="1" applyNumberFormat="1" applyFont="1" applyFill="1" applyBorder="1"/>
    <xf numFmtId="43" fontId="22" fillId="7" borderId="37" xfId="1" applyFont="1" applyFill="1" applyBorder="1"/>
    <xf numFmtId="9" fontId="22" fillId="0" borderId="37" xfId="3" applyFont="1" applyFill="1" applyBorder="1"/>
    <xf numFmtId="0" fontId="27" fillId="0" borderId="0" xfId="0" applyFont="1"/>
    <xf numFmtId="43" fontId="25" fillId="0" borderId="0" xfId="0" applyNumberFormat="1" applyFont="1"/>
    <xf numFmtId="43" fontId="25" fillId="3" borderId="0" xfId="0" applyNumberFormat="1" applyFont="1" applyFill="1"/>
    <xf numFmtId="0" fontId="25" fillId="0" borderId="4" xfId="0" applyFont="1" applyBorder="1"/>
    <xf numFmtId="43" fontId="25" fillId="0" borderId="4" xfId="0" applyNumberFormat="1" applyFont="1" applyBorder="1"/>
    <xf numFmtId="43" fontId="25" fillId="3" borderId="4" xfId="0" applyNumberFormat="1" applyFont="1" applyFill="1" applyBorder="1"/>
    <xf numFmtId="0" fontId="25" fillId="3" borderId="0" xfId="0" applyFont="1" applyFill="1"/>
    <xf numFmtId="0" fontId="27" fillId="0" borderId="39" xfId="0" applyFont="1" applyBorder="1"/>
    <xf numFmtId="44" fontId="27" fillId="0" borderId="0" xfId="2" applyFont="1"/>
    <xf numFmtId="44" fontId="27" fillId="3" borderId="0" xfId="2" applyFont="1" applyFill="1"/>
    <xf numFmtId="44" fontId="27" fillId="0" borderId="39" xfId="2" applyFont="1" applyBorder="1"/>
    <xf numFmtId="44" fontId="27" fillId="3" borderId="39" xfId="2" applyFont="1" applyFill="1" applyBorder="1"/>
    <xf numFmtId="0" fontId="27" fillId="3" borderId="0" xfId="0" applyFont="1" applyFill="1"/>
    <xf numFmtId="0" fontId="27" fillId="0" borderId="31" xfId="0" applyFont="1" applyBorder="1" applyAlignment="1">
      <alignment horizontal="center"/>
    </xf>
    <xf numFmtId="0" fontId="27" fillId="0" borderId="32" xfId="0" applyFont="1" applyBorder="1" applyAlignment="1">
      <alignment horizontal="center"/>
    </xf>
    <xf numFmtId="0" fontId="27" fillId="3" borderId="24" xfId="0" applyFont="1" applyFill="1" applyBorder="1" applyAlignment="1">
      <alignment horizontal="center"/>
    </xf>
    <xf numFmtId="0" fontId="28" fillId="0" borderId="0" xfId="0" applyFont="1" applyAlignment="1">
      <alignment horizontal="center"/>
    </xf>
    <xf numFmtId="0" fontId="29" fillId="0" borderId="0" xfId="0" applyFont="1" applyAlignment="1">
      <alignment horizontal="left"/>
    </xf>
    <xf numFmtId="0" fontId="21" fillId="4" borderId="13" xfId="0" applyFont="1" applyFill="1" applyBorder="1" applyAlignment="1">
      <alignment horizontal="center" vertical="center" wrapText="1"/>
    </xf>
    <xf numFmtId="0" fontId="21" fillId="4" borderId="13" xfId="0" applyFont="1" applyFill="1" applyBorder="1" applyAlignment="1">
      <alignment horizontal="center" vertical="center"/>
    </xf>
    <xf numFmtId="0" fontId="22" fillId="0" borderId="0" xfId="0" applyFont="1" applyAlignment="1">
      <alignment vertical="center"/>
    </xf>
    <xf numFmtId="0" fontId="22" fillId="0" borderId="23" xfId="5" applyFont="1" applyBorder="1" applyAlignment="1">
      <alignment horizontal="center"/>
    </xf>
    <xf numFmtId="0" fontId="22" fillId="0" borderId="23" xfId="5" quotePrefix="1" applyFont="1" applyBorder="1" applyAlignment="1">
      <alignment horizontal="center"/>
    </xf>
    <xf numFmtId="165" fontId="22" fillId="0" borderId="23" xfId="0" applyNumberFormat="1" applyFont="1" applyBorder="1"/>
    <xf numFmtId="0" fontId="22" fillId="0" borderId="23" xfId="5" applyFont="1" applyBorder="1" applyAlignment="1">
      <alignment horizontal="center" vertical="center"/>
    </xf>
    <xf numFmtId="43" fontId="22" fillId="0" borderId="23" xfId="1" applyFont="1" applyFill="1" applyBorder="1" applyAlignment="1">
      <alignment vertical="center"/>
    </xf>
    <xf numFmtId="165" fontId="22" fillId="0" borderId="23" xfId="1" applyNumberFormat="1" applyFont="1" applyFill="1" applyBorder="1" applyAlignment="1">
      <alignment vertical="center"/>
    </xf>
    <xf numFmtId="0" fontId="28" fillId="0" borderId="0" xfId="0" applyFont="1" applyAlignment="1">
      <alignment horizontal="left"/>
    </xf>
    <xf numFmtId="0" fontId="30" fillId="0" borderId="0" xfId="0" applyFont="1"/>
    <xf numFmtId="0" fontId="16" fillId="0" borderId="0" xfId="0" applyFont="1" applyAlignment="1">
      <alignment horizontal="left" vertical="top"/>
    </xf>
    <xf numFmtId="0" fontId="21" fillId="4" borderId="12" xfId="0" applyFont="1" applyFill="1" applyBorder="1" applyAlignment="1">
      <alignment horizontal="center"/>
    </xf>
    <xf numFmtId="0" fontId="21" fillId="4" borderId="14" xfId="0" applyFont="1" applyFill="1" applyBorder="1" applyAlignment="1">
      <alignment horizontal="center"/>
    </xf>
    <xf numFmtId="0" fontId="22" fillId="8" borderId="0" xfId="0" applyFont="1" applyFill="1" applyAlignment="1">
      <alignment vertical="top"/>
    </xf>
    <xf numFmtId="0" fontId="22" fillId="0" borderId="26" xfId="5" applyFont="1" applyBorder="1"/>
    <xf numFmtId="0" fontId="34" fillId="8" borderId="0" xfId="0" applyFont="1" applyFill="1"/>
    <xf numFmtId="0" fontId="35" fillId="8" borderId="0" xfId="0" applyFont="1" applyFill="1"/>
    <xf numFmtId="0" fontId="21" fillId="4" borderId="31" xfId="0" applyFont="1" applyFill="1" applyBorder="1"/>
    <xf numFmtId="0" fontId="21" fillId="4" borderId="15" xfId="0" applyFont="1" applyFill="1" applyBorder="1"/>
    <xf numFmtId="0" fontId="21" fillId="4" borderId="29" xfId="0" applyFont="1" applyFill="1" applyBorder="1"/>
    <xf numFmtId="0" fontId="21" fillId="4" borderId="14" xfId="0" applyFont="1" applyFill="1" applyBorder="1"/>
    <xf numFmtId="0" fontId="21" fillId="4" borderId="30" xfId="0" applyFont="1" applyFill="1" applyBorder="1" applyAlignment="1">
      <alignment horizontal="center"/>
    </xf>
    <xf numFmtId="0" fontId="21" fillId="4" borderId="12" xfId="0" applyFont="1" applyFill="1" applyBorder="1" applyAlignment="1">
      <alignment horizontal="center" wrapText="1"/>
    </xf>
    <xf numFmtId="0" fontId="21" fillId="4" borderId="38" xfId="5" applyFont="1" applyFill="1" applyBorder="1" applyAlignment="1">
      <alignment horizontal="center" wrapText="1"/>
    </xf>
    <xf numFmtId="0" fontId="21" fillId="4" borderId="37" xfId="0" applyFont="1" applyFill="1" applyBorder="1" applyAlignment="1">
      <alignment horizontal="center" wrapText="1"/>
    </xf>
    <xf numFmtId="0" fontId="21" fillId="4" borderId="36" xfId="5" applyFont="1" applyFill="1" applyBorder="1" applyAlignment="1">
      <alignment horizontal="center" wrapText="1"/>
    </xf>
    <xf numFmtId="0" fontId="21" fillId="4" borderId="27" xfId="0" applyFont="1" applyFill="1" applyBorder="1" applyAlignment="1">
      <alignment horizontal="center" wrapText="1"/>
    </xf>
    <xf numFmtId="9" fontId="22" fillId="7" borderId="41" xfId="3" applyFont="1" applyFill="1" applyBorder="1"/>
    <xf numFmtId="0" fontId="21" fillId="4" borderId="37" xfId="0" applyFont="1" applyFill="1" applyBorder="1" applyAlignment="1">
      <alignment horizontal="center"/>
    </xf>
    <xf numFmtId="0" fontId="21" fillId="4" borderId="27" xfId="0" applyFont="1" applyFill="1" applyBorder="1" applyAlignment="1">
      <alignment horizontal="center"/>
    </xf>
    <xf numFmtId="0" fontId="21" fillId="4" borderId="26" xfId="0" applyFont="1" applyFill="1" applyBorder="1" applyAlignment="1">
      <alignment horizontal="center" wrapText="1"/>
    </xf>
    <xf numFmtId="43" fontId="22" fillId="6" borderId="23" xfId="1" applyFont="1" applyFill="1" applyBorder="1" applyAlignment="1">
      <alignment vertical="center"/>
    </xf>
    <xf numFmtId="10" fontId="22" fillId="0" borderId="23" xfId="5" applyNumberFormat="1" applyFont="1" applyBorder="1" applyAlignment="1">
      <alignment horizontal="center"/>
    </xf>
    <xf numFmtId="10" fontId="22" fillId="0" borderId="23" xfId="5" quotePrefix="1" applyNumberFormat="1" applyFont="1" applyBorder="1" applyAlignment="1">
      <alignment horizontal="center"/>
    </xf>
    <xf numFmtId="10" fontId="22" fillId="0" borderId="23" xfId="5" applyNumberFormat="1" applyFont="1" applyBorder="1" applyAlignment="1">
      <alignment horizontal="center" vertical="center"/>
    </xf>
    <xf numFmtId="10" fontId="22" fillId="0" borderId="23" xfId="0" applyNumberFormat="1" applyFont="1" applyBorder="1" applyAlignment="1">
      <alignment horizontal="center"/>
    </xf>
    <xf numFmtId="43" fontId="22" fillId="0" borderId="23" xfId="1" applyFont="1" applyFill="1" applyBorder="1" applyAlignment="1">
      <alignment horizontal="center"/>
    </xf>
    <xf numFmtId="43" fontId="22" fillId="0" borderId="23" xfId="1" quotePrefix="1" applyFont="1" applyFill="1" applyBorder="1" applyAlignment="1">
      <alignment horizontal="center"/>
    </xf>
    <xf numFmtId="43" fontId="22" fillId="0" borderId="23" xfId="1" applyFont="1" applyFill="1" applyBorder="1" applyAlignment="1">
      <alignment horizontal="center" vertical="center"/>
    </xf>
    <xf numFmtId="0" fontId="21" fillId="4" borderId="12" xfId="0" applyFont="1" applyFill="1" applyBorder="1" applyAlignment="1">
      <alignment horizontal="center" vertical="center"/>
    </xf>
    <xf numFmtId="0" fontId="21" fillId="0" borderId="48" xfId="0" applyFont="1" applyBorder="1"/>
    <xf numFmtId="43" fontId="22" fillId="0" borderId="48" xfId="0" applyNumberFormat="1" applyFont="1" applyBorder="1"/>
    <xf numFmtId="0" fontId="22" fillId="0" borderId="48" xfId="0" applyFont="1" applyBorder="1"/>
    <xf numFmtId="43" fontId="21" fillId="0" borderId="49" xfId="1" applyFont="1" applyFill="1" applyBorder="1"/>
    <xf numFmtId="43" fontId="22" fillId="7" borderId="41" xfId="1" applyFont="1" applyFill="1" applyBorder="1"/>
    <xf numFmtId="0" fontId="22" fillId="0" borderId="40" xfId="5" applyFont="1" applyBorder="1" applyAlignment="1">
      <alignment vertical="center"/>
    </xf>
    <xf numFmtId="43" fontId="22" fillId="0" borderId="37" xfId="1" applyFont="1" applyFill="1" applyBorder="1" applyAlignment="1">
      <alignment horizontal="center"/>
    </xf>
    <xf numFmtId="10" fontId="22" fillId="0" borderId="37" xfId="0" applyNumberFormat="1" applyFont="1" applyBorder="1" applyAlignment="1">
      <alignment horizontal="center"/>
    </xf>
    <xf numFmtId="43" fontId="22" fillId="7" borderId="27" xfId="1" applyFont="1" applyFill="1" applyBorder="1"/>
    <xf numFmtId="1" fontId="21" fillId="0" borderId="36" xfId="0" applyNumberFormat="1" applyFont="1" applyBorder="1" applyAlignment="1">
      <alignment horizontal="center"/>
    </xf>
    <xf numFmtId="0" fontId="22" fillId="0" borderId="42" xfId="0" applyFont="1" applyBorder="1"/>
    <xf numFmtId="10" fontId="22" fillId="0" borderId="36" xfId="0" applyNumberFormat="1" applyFont="1" applyBorder="1"/>
    <xf numFmtId="10" fontId="22" fillId="0" borderId="53" xfId="0" applyNumberFormat="1" applyFont="1" applyBorder="1"/>
    <xf numFmtId="0" fontId="22" fillId="8" borderId="0" xfId="0" applyFont="1" applyFill="1" applyAlignment="1">
      <alignment horizontal="left" vertical="top" wrapText="1"/>
    </xf>
    <xf numFmtId="0" fontId="23" fillId="8" borderId="0" xfId="0" applyFont="1" applyFill="1" applyAlignment="1">
      <alignment horizontal="center"/>
    </xf>
    <xf numFmtId="166" fontId="22" fillId="0" borderId="0" xfId="3" applyNumberFormat="1" applyFont="1" applyAlignment="1">
      <alignment horizontal="center"/>
    </xf>
    <xf numFmtId="0" fontId="36" fillId="0" borderId="0" xfId="0" applyFont="1"/>
    <xf numFmtId="0" fontId="28" fillId="0" borderId="0" xfId="5" applyFont="1"/>
    <xf numFmtId="0" fontId="22" fillId="0" borderId="41" xfId="0" applyFont="1" applyBorder="1" applyAlignment="1">
      <alignment horizontal="center"/>
    </xf>
    <xf numFmtId="0" fontId="22" fillId="0" borderId="27" xfId="0" applyFont="1" applyBorder="1" applyAlignment="1">
      <alignment horizontal="center"/>
    </xf>
    <xf numFmtId="0" fontId="22" fillId="6" borderId="40" xfId="5" applyFont="1" applyFill="1" applyBorder="1"/>
    <xf numFmtId="0" fontId="21" fillId="4" borderId="29" xfId="0" applyFont="1" applyFill="1" applyBorder="1" applyAlignment="1">
      <alignment horizontal="center"/>
    </xf>
    <xf numFmtId="0" fontId="27" fillId="0" borderId="28" xfId="0" applyFont="1" applyBorder="1"/>
    <xf numFmtId="10" fontId="25" fillId="9" borderId="24" xfId="3" applyNumberFormat="1" applyFont="1" applyFill="1" applyBorder="1"/>
    <xf numFmtId="0" fontId="21" fillId="4" borderId="42" xfId="0" applyFont="1" applyFill="1" applyBorder="1" applyAlignment="1">
      <alignment horizontal="center"/>
    </xf>
    <xf numFmtId="0" fontId="21" fillId="4" borderId="30" xfId="0" applyFont="1" applyFill="1" applyBorder="1" applyAlignment="1">
      <alignment vertical="center"/>
    </xf>
    <xf numFmtId="0" fontId="21" fillId="4" borderId="14" xfId="0" applyFont="1" applyFill="1" applyBorder="1" applyAlignment="1">
      <alignment horizontal="center" vertical="center"/>
    </xf>
    <xf numFmtId="43" fontId="22" fillId="0" borderId="0" xfId="1" applyFont="1"/>
    <xf numFmtId="10" fontId="22" fillId="0" borderId="23" xfId="3" applyNumberFormat="1" applyFont="1" applyBorder="1"/>
    <xf numFmtId="44" fontId="21" fillId="0" borderId="39" xfId="2" applyFont="1" applyBorder="1"/>
    <xf numFmtId="0" fontId="21" fillId="7" borderId="47" xfId="0" applyFont="1" applyFill="1" applyBorder="1"/>
    <xf numFmtId="43" fontId="22" fillId="7" borderId="20" xfId="1" applyFont="1" applyFill="1" applyBorder="1"/>
    <xf numFmtId="43" fontId="22" fillId="7" borderId="13" xfId="1" applyFont="1" applyFill="1" applyBorder="1"/>
    <xf numFmtId="43" fontId="22" fillId="7" borderId="21" xfId="1" applyFont="1" applyFill="1" applyBorder="1"/>
    <xf numFmtId="0" fontId="22" fillId="7" borderId="21" xfId="0" applyFont="1" applyFill="1" applyBorder="1"/>
    <xf numFmtId="43" fontId="21" fillId="7" borderId="49" xfId="0" applyNumberFormat="1" applyFont="1" applyFill="1" applyBorder="1"/>
    <xf numFmtId="43" fontId="22" fillId="7" borderId="48" xfId="1" applyFont="1" applyFill="1" applyBorder="1"/>
    <xf numFmtId="9" fontId="22" fillId="7" borderId="48" xfId="3" applyFont="1" applyFill="1" applyBorder="1"/>
    <xf numFmtId="43" fontId="21" fillId="7" borderId="48" xfId="1" applyFont="1" applyFill="1" applyBorder="1"/>
    <xf numFmtId="9" fontId="22" fillId="7" borderId="49" xfId="3" applyFont="1" applyFill="1" applyBorder="1"/>
    <xf numFmtId="0" fontId="19" fillId="0" borderId="0" xfId="0" applyFont="1" applyAlignment="1">
      <alignment vertical="top"/>
    </xf>
    <xf numFmtId="0" fontId="28" fillId="0" borderId="0" xfId="5" applyFont="1" applyAlignment="1">
      <alignment horizontal="left"/>
    </xf>
    <xf numFmtId="0" fontId="37" fillId="0" borderId="4" xfId="0" applyFont="1" applyBorder="1"/>
    <xf numFmtId="167" fontId="37" fillId="0" borderId="4" xfId="2" applyNumberFormat="1" applyFont="1" applyBorder="1"/>
    <xf numFmtId="167" fontId="37" fillId="3" borderId="4" xfId="2" applyNumberFormat="1" applyFont="1" applyFill="1" applyBorder="1"/>
    <xf numFmtId="43" fontId="21" fillId="0" borderId="17" xfId="1" applyFont="1" applyFill="1" applyBorder="1" applyAlignment="1">
      <alignment horizontal="center"/>
    </xf>
    <xf numFmtId="44" fontId="22" fillId="0" borderId="23" xfId="2" applyFont="1" applyFill="1" applyBorder="1"/>
    <xf numFmtId="0" fontId="38" fillId="0" borderId="23" xfId="0" applyFont="1" applyBorder="1" applyAlignment="1">
      <alignment horizontal="left" wrapText="1"/>
    </xf>
    <xf numFmtId="0" fontId="38" fillId="0" borderId="23" xfId="0" applyFont="1" applyBorder="1" applyAlignment="1">
      <alignment horizontal="left"/>
    </xf>
    <xf numFmtId="0" fontId="11" fillId="0" borderId="0" xfId="8" applyAlignment="1" applyProtection="1"/>
    <xf numFmtId="0" fontId="21" fillId="4" borderId="28" xfId="0" applyFont="1" applyFill="1" applyBorder="1" applyAlignment="1">
      <alignment horizontal="center" vertical="center"/>
    </xf>
    <xf numFmtId="0" fontId="7" fillId="0" borderId="0" xfId="5"/>
    <xf numFmtId="0" fontId="40" fillId="10" borderId="0" xfId="5" applyFont="1" applyFill="1"/>
    <xf numFmtId="0" fontId="41" fillId="10" borderId="0" xfId="5" applyFont="1" applyFill="1"/>
    <xf numFmtId="49" fontId="42" fillId="0" borderId="0" xfId="27" applyNumberFormat="1" applyFont="1"/>
    <xf numFmtId="0" fontId="22" fillId="0" borderId="4" xfId="4" applyFont="1" applyBorder="1"/>
    <xf numFmtId="0" fontId="22" fillId="0" borderId="4" xfId="5" applyFont="1" applyBorder="1"/>
    <xf numFmtId="14" fontId="22" fillId="0" borderId="4" xfId="4" applyNumberFormat="1" applyFont="1" applyBorder="1"/>
    <xf numFmtId="0" fontId="16" fillId="0" borderId="0" xfId="5" applyFont="1"/>
    <xf numFmtId="0" fontId="22" fillId="0" borderId="0" xfId="5" applyFont="1" applyAlignment="1">
      <alignment horizontal="left"/>
    </xf>
    <xf numFmtId="44" fontId="22" fillId="0" borderId="0" xfId="28" applyFont="1" applyAlignment="1">
      <alignment horizontal="left"/>
    </xf>
    <xf numFmtId="0" fontId="22" fillId="0" borderId="23" xfId="1" applyNumberFormat="1" applyFont="1" applyBorder="1"/>
    <xf numFmtId="0" fontId="22" fillId="2" borderId="23" xfId="2" applyNumberFormat="1" applyFont="1" applyFill="1" applyBorder="1"/>
    <xf numFmtId="0" fontId="22" fillId="0" borderId="23" xfId="1" applyNumberFormat="1" applyFont="1" applyFill="1" applyBorder="1"/>
    <xf numFmtId="0" fontId="25" fillId="11" borderId="4" xfId="0" applyFont="1" applyFill="1" applyBorder="1"/>
    <xf numFmtId="43" fontId="22" fillId="0" borderId="17" xfId="1" applyFont="1" applyFill="1" applyBorder="1"/>
    <xf numFmtId="43" fontId="22" fillId="0" borderId="16" xfId="1" applyFont="1" applyFill="1" applyBorder="1"/>
    <xf numFmtId="43" fontId="22" fillId="0" borderId="0" xfId="3" applyNumberFormat="1" applyFont="1" applyFill="1" applyBorder="1"/>
    <xf numFmtId="0" fontId="23" fillId="0" borderId="0" xfId="0" applyFont="1"/>
    <xf numFmtId="0" fontId="23" fillId="0" borderId="13" xfId="0" applyFont="1" applyBorder="1"/>
    <xf numFmtId="44" fontId="43" fillId="12" borderId="33" xfId="2" applyFont="1" applyFill="1" applyBorder="1"/>
    <xf numFmtId="0" fontId="21" fillId="12" borderId="31" xfId="0" applyFont="1" applyFill="1" applyBorder="1" applyAlignment="1">
      <alignment horizontal="center"/>
    </xf>
    <xf numFmtId="0" fontId="21" fillId="12" borderId="29" xfId="0" applyFont="1" applyFill="1" applyBorder="1" applyAlignment="1">
      <alignment horizontal="center" vertical="center" wrapText="1"/>
    </xf>
    <xf numFmtId="0" fontId="21" fillId="12" borderId="11" xfId="0" applyFont="1" applyFill="1" applyBorder="1" applyAlignment="1">
      <alignment horizontal="center" vertical="center" wrapText="1"/>
    </xf>
    <xf numFmtId="44" fontId="43" fillId="12" borderId="52" xfId="2" applyFont="1" applyFill="1" applyBorder="1"/>
    <xf numFmtId="0" fontId="21" fillId="12" borderId="32" xfId="0" applyFont="1" applyFill="1" applyBorder="1" applyAlignment="1">
      <alignment horizontal="center"/>
    </xf>
    <xf numFmtId="0" fontId="21" fillId="12" borderId="24" xfId="0" applyFont="1" applyFill="1" applyBorder="1" applyAlignment="1">
      <alignment horizontal="center"/>
    </xf>
    <xf numFmtId="0" fontId="22" fillId="10" borderId="0" xfId="5" applyFont="1" applyFill="1"/>
    <xf numFmtId="0" fontId="22" fillId="8" borderId="0" xfId="0" applyFont="1" applyFill="1" applyAlignment="1">
      <alignment horizontal="left" vertical="top" wrapText="1"/>
    </xf>
    <xf numFmtId="0" fontId="23" fillId="8" borderId="0" xfId="0" applyFont="1" applyFill="1" applyAlignment="1">
      <alignment horizontal="center"/>
    </xf>
    <xf numFmtId="0" fontId="23" fillId="8" borderId="13" xfId="0" applyFont="1" applyFill="1" applyBorder="1" applyAlignment="1">
      <alignment horizontal="center"/>
    </xf>
    <xf numFmtId="0" fontId="33" fillId="8" borderId="0" xfId="0" applyFont="1" applyFill="1" applyAlignment="1">
      <alignment horizontal="center"/>
    </xf>
    <xf numFmtId="0" fontId="32" fillId="8" borderId="0" xfId="8" applyFont="1" applyFill="1" applyAlignment="1" applyProtection="1">
      <alignment horizontal="center"/>
    </xf>
    <xf numFmtId="0" fontId="21" fillId="0" borderId="0" xfId="5" applyFont="1" applyAlignment="1">
      <alignment horizontal="left" wrapText="1"/>
    </xf>
    <xf numFmtId="0" fontId="23" fillId="0" borderId="0" xfId="5" applyFont="1" applyAlignment="1">
      <alignment horizontal="center"/>
    </xf>
    <xf numFmtId="0" fontId="23" fillId="0" borderId="13" xfId="5" applyFont="1" applyBorder="1" applyAlignment="1">
      <alignment horizontal="center"/>
    </xf>
    <xf numFmtId="0" fontId="22" fillId="2" borderId="6" xfId="5" applyFont="1" applyFill="1" applyBorder="1" applyAlignment="1">
      <alignment horizontal="center" vertical="top"/>
    </xf>
    <xf numFmtId="0" fontId="22" fillId="2" borderId="7" xfId="5" applyFont="1" applyFill="1" applyBorder="1" applyAlignment="1">
      <alignment horizontal="center" vertical="top"/>
    </xf>
    <xf numFmtId="0" fontId="22" fillId="2" borderId="8" xfId="5" applyFont="1" applyFill="1" applyBorder="1" applyAlignment="1">
      <alignment horizontal="center" vertical="top"/>
    </xf>
    <xf numFmtId="0" fontId="22" fillId="2" borderId="3" xfId="5" applyFont="1" applyFill="1" applyBorder="1" applyAlignment="1">
      <alignment horizontal="center" vertical="top"/>
    </xf>
    <xf numFmtId="0" fontId="22" fillId="2" borderId="4" xfId="5" applyFont="1" applyFill="1" applyBorder="1" applyAlignment="1">
      <alignment horizontal="center" vertical="top"/>
    </xf>
    <xf numFmtId="0" fontId="22" fillId="2" borderId="5" xfId="5" applyFont="1" applyFill="1" applyBorder="1" applyAlignment="1">
      <alignment horizontal="center" vertical="top"/>
    </xf>
    <xf numFmtId="0" fontId="22" fillId="2" borderId="6" xfId="5" applyFont="1" applyFill="1" applyBorder="1" applyAlignment="1">
      <alignment horizontal="left" vertical="top" wrapText="1"/>
    </xf>
    <xf numFmtId="0" fontId="22" fillId="2" borderId="7" xfId="5" applyFont="1" applyFill="1" applyBorder="1" applyAlignment="1">
      <alignment horizontal="left" vertical="top" wrapText="1"/>
    </xf>
    <xf numFmtId="0" fontId="22" fillId="2" borderId="8" xfId="5" applyFont="1" applyFill="1" applyBorder="1" applyAlignment="1">
      <alignment horizontal="left" vertical="top" wrapText="1"/>
    </xf>
    <xf numFmtId="0" fontId="22" fillId="2" borderId="1" xfId="5" applyFont="1" applyFill="1" applyBorder="1" applyAlignment="1">
      <alignment horizontal="left" vertical="top" wrapText="1"/>
    </xf>
    <xf numFmtId="0" fontId="22" fillId="2" borderId="0" xfId="5" applyFont="1" applyFill="1" applyAlignment="1">
      <alignment horizontal="left" vertical="top" wrapText="1"/>
    </xf>
    <xf numFmtId="0" fontId="22" fillId="2" borderId="2" xfId="5" applyFont="1" applyFill="1" applyBorder="1" applyAlignment="1">
      <alignment horizontal="left" vertical="top" wrapText="1"/>
    </xf>
    <xf numFmtId="0" fontId="22" fillId="2" borderId="3" xfId="5" applyFont="1" applyFill="1" applyBorder="1" applyAlignment="1">
      <alignment horizontal="left" vertical="top" wrapText="1"/>
    </xf>
    <xf numFmtId="0" fontId="22" fillId="2" borderId="4" xfId="5" applyFont="1" applyFill="1" applyBorder="1" applyAlignment="1">
      <alignment horizontal="left" vertical="top" wrapText="1"/>
    </xf>
    <xf numFmtId="0" fontId="22" fillId="2" borderId="5" xfId="5" applyFont="1" applyFill="1" applyBorder="1" applyAlignment="1">
      <alignment horizontal="left" vertical="top" wrapText="1"/>
    </xf>
    <xf numFmtId="0" fontId="22" fillId="2" borderId="6" xfId="5" applyFont="1" applyFill="1" applyBorder="1" applyAlignment="1">
      <alignment horizontal="center" vertical="top" wrapText="1"/>
    </xf>
    <xf numFmtId="0" fontId="22" fillId="2" borderId="7" xfId="5" applyFont="1" applyFill="1" applyBorder="1" applyAlignment="1">
      <alignment horizontal="center" vertical="top" wrapText="1"/>
    </xf>
    <xf numFmtId="0" fontId="22" fillId="2" borderId="8" xfId="5" applyFont="1" applyFill="1" applyBorder="1" applyAlignment="1">
      <alignment horizontal="center" vertical="top" wrapText="1"/>
    </xf>
    <xf numFmtId="0" fontId="22" fillId="2" borderId="1" xfId="5" applyFont="1" applyFill="1" applyBorder="1" applyAlignment="1">
      <alignment horizontal="center" vertical="top" wrapText="1"/>
    </xf>
    <xf numFmtId="0" fontId="22" fillId="2" borderId="0" xfId="5" applyFont="1" applyFill="1" applyAlignment="1">
      <alignment horizontal="center" vertical="top" wrapText="1"/>
    </xf>
    <xf numFmtId="0" fontId="22" fillId="2" borderId="2" xfId="5" applyFont="1" applyFill="1" applyBorder="1" applyAlignment="1">
      <alignment horizontal="center" vertical="top" wrapText="1"/>
    </xf>
    <xf numFmtId="0" fontId="22" fillId="2" borderId="3" xfId="5" applyFont="1" applyFill="1" applyBorder="1" applyAlignment="1">
      <alignment horizontal="center" vertical="top" wrapText="1"/>
    </xf>
    <xf numFmtId="0" fontId="22" fillId="2" borderId="4" xfId="5" applyFont="1" applyFill="1" applyBorder="1" applyAlignment="1">
      <alignment horizontal="center" vertical="top" wrapText="1"/>
    </xf>
    <xf numFmtId="0" fontId="22" fillId="2" borderId="5" xfId="5" applyFont="1" applyFill="1" applyBorder="1" applyAlignment="1">
      <alignment horizontal="center" vertical="top" wrapText="1"/>
    </xf>
    <xf numFmtId="0" fontId="22" fillId="0" borderId="4" xfId="5" applyFont="1" applyBorder="1" applyAlignment="1">
      <alignment horizontal="left"/>
    </xf>
    <xf numFmtId="0" fontId="21" fillId="0" borderId="23" xfId="0" applyFont="1" applyBorder="1" applyAlignment="1">
      <alignment horizontal="center" vertical="top" wrapText="1"/>
    </xf>
    <xf numFmtId="0" fontId="22" fillId="0" borderId="0" xfId="0" applyFont="1" applyAlignment="1">
      <alignment horizontal="left" wrapText="1"/>
    </xf>
    <xf numFmtId="0" fontId="21" fillId="4" borderId="29" xfId="0" applyFont="1" applyFill="1" applyBorder="1" applyAlignment="1">
      <alignment horizontal="center" wrapText="1"/>
    </xf>
    <xf numFmtId="0" fontId="21" fillId="4" borderId="30" xfId="0" applyFont="1" applyFill="1" applyBorder="1" applyAlignment="1">
      <alignment horizontal="center" wrapText="1"/>
    </xf>
    <xf numFmtId="0" fontId="21" fillId="4" borderId="10" xfId="0" applyFont="1" applyFill="1" applyBorder="1" applyAlignment="1">
      <alignment horizontal="center"/>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1" fillId="4" borderId="12" xfId="0" applyFont="1" applyFill="1" applyBorder="1" applyAlignment="1">
      <alignment horizontal="center"/>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1" fillId="0" borderId="37" xfId="0" applyFont="1" applyBorder="1" applyAlignment="1">
      <alignment horizontal="center" vertical="top" wrapText="1"/>
    </xf>
    <xf numFmtId="0" fontId="31" fillId="4" borderId="31" xfId="0" applyFont="1" applyFill="1" applyBorder="1" applyAlignment="1">
      <alignment horizontal="center"/>
    </xf>
    <xf numFmtId="0" fontId="31" fillId="4" borderId="24" xfId="0" applyFont="1" applyFill="1" applyBorder="1" applyAlignment="1">
      <alignment horizontal="center"/>
    </xf>
    <xf numFmtId="0" fontId="21" fillId="4" borderId="15" xfId="0" applyFont="1" applyFill="1" applyBorder="1" applyAlignment="1">
      <alignment horizontal="center" wrapText="1"/>
    </xf>
    <xf numFmtId="0" fontId="21" fillId="4" borderId="25" xfId="0" applyFont="1" applyFill="1" applyBorder="1" applyAlignment="1">
      <alignment horizontal="center" wrapText="1"/>
    </xf>
    <xf numFmtId="0" fontId="21" fillId="4" borderId="14" xfId="0" applyFont="1" applyFill="1" applyBorder="1" applyAlignment="1">
      <alignment horizontal="center" wrapText="1"/>
    </xf>
    <xf numFmtId="0" fontId="21" fillId="4" borderId="45" xfId="0" applyFont="1" applyFill="1" applyBorder="1" applyAlignment="1">
      <alignment horizontal="center" wrapText="1"/>
    </xf>
    <xf numFmtId="0" fontId="21" fillId="4" borderId="48" xfId="0" applyFont="1" applyFill="1" applyBorder="1" applyAlignment="1">
      <alignment horizontal="center" wrapText="1"/>
    </xf>
    <xf numFmtId="0" fontId="21" fillId="4" borderId="44" xfId="0" applyFont="1" applyFill="1" applyBorder="1" applyAlignment="1">
      <alignment horizontal="center" wrapText="1"/>
    </xf>
    <xf numFmtId="0" fontId="21" fillId="4" borderId="47" xfId="0" applyFont="1" applyFill="1" applyBorder="1" applyAlignment="1">
      <alignment horizontal="center" wrapText="1"/>
    </xf>
    <xf numFmtId="0" fontId="21" fillId="4" borderId="18" xfId="0" applyFont="1" applyFill="1" applyBorder="1" applyAlignment="1">
      <alignment horizontal="center" wrapText="1"/>
    </xf>
    <xf numFmtId="0" fontId="21" fillId="4" borderId="20" xfId="0" applyFont="1" applyFill="1" applyBorder="1" applyAlignment="1">
      <alignment horizontal="center" wrapText="1"/>
    </xf>
    <xf numFmtId="0" fontId="21" fillId="4" borderId="19" xfId="0" applyFont="1" applyFill="1" applyBorder="1" applyAlignment="1">
      <alignment horizontal="center" wrapText="1"/>
    </xf>
    <xf numFmtId="0" fontId="21" fillId="4" borderId="21" xfId="0" applyFont="1" applyFill="1" applyBorder="1" applyAlignment="1">
      <alignment horizontal="center" wrapText="1"/>
    </xf>
    <xf numFmtId="0" fontId="21" fillId="4" borderId="46" xfId="0" applyFont="1" applyFill="1" applyBorder="1" applyAlignment="1">
      <alignment horizontal="center" wrapText="1"/>
    </xf>
    <xf numFmtId="0" fontId="21" fillId="4" borderId="49" xfId="0" applyFont="1" applyFill="1" applyBorder="1" applyAlignment="1">
      <alignment horizontal="center" wrapText="1"/>
    </xf>
    <xf numFmtId="0" fontId="31" fillId="4" borderId="32" xfId="0" applyFont="1" applyFill="1" applyBorder="1" applyAlignment="1">
      <alignment horizontal="center"/>
    </xf>
    <xf numFmtId="0" fontId="23" fillId="0" borderId="0" xfId="0" applyFont="1" applyAlignment="1">
      <alignment horizontal="center"/>
    </xf>
    <xf numFmtId="0" fontId="21" fillId="0" borderId="17" xfId="0" applyFont="1" applyBorder="1" applyAlignment="1">
      <alignment horizontal="center" vertical="top" wrapText="1"/>
    </xf>
    <xf numFmtId="0" fontId="21" fillId="0" borderId="9" xfId="0" applyFont="1" applyBorder="1" applyAlignment="1">
      <alignment horizontal="center" vertical="top" wrapText="1"/>
    </xf>
    <xf numFmtId="0" fontId="21" fillId="0" borderId="16" xfId="0" applyFont="1" applyBorder="1" applyAlignment="1">
      <alignment horizontal="center" vertical="top" wrapText="1"/>
    </xf>
    <xf numFmtId="0" fontId="21" fillId="4" borderId="29" xfId="0" applyFont="1" applyFill="1" applyBorder="1" applyAlignment="1">
      <alignment horizontal="center"/>
    </xf>
    <xf numFmtId="0" fontId="21" fillId="4" borderId="30" xfId="0" applyFont="1" applyFill="1" applyBorder="1" applyAlignment="1">
      <alignment horizontal="center"/>
    </xf>
    <xf numFmtId="0" fontId="21" fillId="4" borderId="50" xfId="0" applyFont="1" applyFill="1" applyBorder="1" applyAlignment="1">
      <alignment horizontal="center" vertical="center" wrapText="1"/>
    </xf>
    <xf numFmtId="0" fontId="21" fillId="4" borderId="34"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0" borderId="0" xfId="0" applyFont="1" applyAlignment="1">
      <alignment horizontal="center"/>
    </xf>
    <xf numFmtId="0" fontId="16" fillId="3" borderId="6" xfId="0" applyFont="1" applyFill="1" applyBorder="1" applyAlignment="1">
      <alignment horizontal="left" vertical="top"/>
    </xf>
    <xf numFmtId="0" fontId="16" fillId="3" borderId="7" xfId="0" applyFont="1" applyFill="1" applyBorder="1" applyAlignment="1">
      <alignment horizontal="left" vertical="top"/>
    </xf>
    <xf numFmtId="0" fontId="16" fillId="3" borderId="8" xfId="0" applyFont="1" applyFill="1" applyBorder="1" applyAlignment="1">
      <alignment horizontal="left" vertical="top"/>
    </xf>
    <xf numFmtId="0" fontId="16" fillId="3" borderId="1" xfId="0" applyFont="1" applyFill="1" applyBorder="1" applyAlignment="1">
      <alignment horizontal="left" vertical="top"/>
    </xf>
    <xf numFmtId="0" fontId="16" fillId="3" borderId="0" xfId="0" applyFont="1" applyFill="1" applyAlignment="1">
      <alignment horizontal="left" vertical="top"/>
    </xf>
    <xf numFmtId="0" fontId="16" fillId="3" borderId="2" xfId="0" applyFont="1" applyFill="1" applyBorder="1" applyAlignment="1">
      <alignment horizontal="left" vertical="top"/>
    </xf>
    <xf numFmtId="0" fontId="16" fillId="3" borderId="3" xfId="0" applyFont="1" applyFill="1" applyBorder="1" applyAlignment="1">
      <alignment horizontal="left" vertical="top"/>
    </xf>
    <xf numFmtId="0" fontId="16" fillId="3" borderId="4" xfId="0" applyFont="1" applyFill="1" applyBorder="1" applyAlignment="1">
      <alignment horizontal="left" vertical="top"/>
    </xf>
    <xf numFmtId="0" fontId="16" fillId="3" borderId="5" xfId="0" applyFont="1" applyFill="1" applyBorder="1" applyAlignment="1">
      <alignment horizontal="left" vertical="top"/>
    </xf>
    <xf numFmtId="0" fontId="22" fillId="0" borderId="0" xfId="0" applyFont="1" applyAlignment="1">
      <alignment horizontal="center"/>
    </xf>
    <xf numFmtId="0" fontId="23" fillId="0" borderId="13" xfId="0" applyFont="1" applyBorder="1" applyAlignment="1">
      <alignment horizontal="center"/>
    </xf>
    <xf numFmtId="0" fontId="19" fillId="3" borderId="6" xfId="0" applyFont="1" applyFill="1" applyBorder="1" applyAlignment="1">
      <alignment horizontal="center" vertical="top"/>
    </xf>
    <xf numFmtId="0" fontId="19" fillId="3" borderId="7" xfId="0" applyFont="1" applyFill="1" applyBorder="1" applyAlignment="1">
      <alignment horizontal="center" vertical="top"/>
    </xf>
    <xf numFmtId="0" fontId="19" fillId="3" borderId="8" xfId="0" applyFont="1" applyFill="1" applyBorder="1" applyAlignment="1">
      <alignment horizontal="center" vertical="top"/>
    </xf>
    <xf numFmtId="0" fontId="19" fillId="3" borderId="1" xfId="0" applyFont="1" applyFill="1" applyBorder="1" applyAlignment="1">
      <alignment horizontal="center" vertical="top"/>
    </xf>
    <xf numFmtId="0" fontId="19" fillId="3" borderId="0" xfId="0" applyFont="1" applyFill="1" applyAlignment="1">
      <alignment horizontal="center" vertical="top"/>
    </xf>
    <xf numFmtId="0" fontId="19" fillId="3" borderId="2" xfId="0" applyFont="1" applyFill="1" applyBorder="1" applyAlignment="1">
      <alignment horizontal="center" vertical="top"/>
    </xf>
    <xf numFmtId="0" fontId="19" fillId="3" borderId="3" xfId="0" applyFont="1" applyFill="1" applyBorder="1" applyAlignment="1">
      <alignment horizontal="center" vertical="top"/>
    </xf>
    <xf numFmtId="0" fontId="19" fillId="3" borderId="4" xfId="0" applyFont="1" applyFill="1" applyBorder="1" applyAlignment="1">
      <alignment horizontal="center" vertical="top"/>
    </xf>
    <xf numFmtId="0" fontId="19" fillId="3" borderId="5" xfId="0" applyFont="1" applyFill="1" applyBorder="1" applyAlignment="1">
      <alignment horizontal="center" vertical="top"/>
    </xf>
    <xf numFmtId="0" fontId="21" fillId="4" borderId="33" xfId="0" applyFont="1" applyFill="1" applyBorder="1" applyAlignment="1">
      <alignment horizontal="center"/>
    </xf>
    <xf numFmtId="0" fontId="21" fillId="4" borderId="52" xfId="0" applyFont="1" applyFill="1" applyBorder="1" applyAlignment="1">
      <alignment horizontal="center"/>
    </xf>
    <xf numFmtId="0" fontId="21" fillId="4" borderId="34" xfId="0" applyFont="1" applyFill="1" applyBorder="1" applyAlignment="1">
      <alignment horizontal="center"/>
    </xf>
    <xf numFmtId="0" fontId="20" fillId="0" borderId="0" xfId="0" applyFont="1" applyAlignment="1">
      <alignment horizontal="center"/>
    </xf>
    <xf numFmtId="0" fontId="21" fillId="4" borderId="38" xfId="0" applyFont="1" applyFill="1" applyBorder="1" applyAlignment="1">
      <alignment horizontal="center" vertical="center" wrapText="1"/>
    </xf>
    <xf numFmtId="0" fontId="21" fillId="4" borderId="53" xfId="0" applyFont="1" applyFill="1" applyBorder="1" applyAlignment="1">
      <alignment horizontal="center" vertical="center" wrapText="1"/>
    </xf>
    <xf numFmtId="0" fontId="21" fillId="4" borderId="19" xfId="0" applyFont="1" applyFill="1" applyBorder="1" applyAlignment="1">
      <alignment horizontal="center"/>
    </xf>
    <xf numFmtId="0" fontId="21" fillId="4" borderId="31" xfId="0" applyFont="1" applyFill="1" applyBorder="1" applyAlignment="1">
      <alignment horizontal="center"/>
    </xf>
    <xf numFmtId="0" fontId="21" fillId="4" borderId="32" xfId="0" applyFont="1" applyFill="1" applyBorder="1" applyAlignment="1">
      <alignment horizontal="center"/>
    </xf>
    <xf numFmtId="0" fontId="21" fillId="4" borderId="24" xfId="0" applyFont="1" applyFill="1" applyBorder="1" applyAlignment="1">
      <alignment horizontal="center"/>
    </xf>
    <xf numFmtId="0" fontId="8" fillId="0" borderId="13" xfId="0" applyFont="1" applyBorder="1" applyAlignment="1">
      <alignment horizontal="center"/>
    </xf>
    <xf numFmtId="0" fontId="8" fillId="0" borderId="0" xfId="0" applyFont="1" applyAlignment="1">
      <alignment horizontal="center"/>
    </xf>
    <xf numFmtId="0" fontId="29" fillId="0" borderId="0" xfId="0" applyFont="1" applyAlignment="1">
      <alignment horizontal="center"/>
    </xf>
    <xf numFmtId="0" fontId="21" fillId="4" borderId="18" xfId="0" applyFont="1" applyFill="1" applyBorder="1" applyAlignment="1">
      <alignment horizontal="center"/>
    </xf>
    <xf numFmtId="0" fontId="28" fillId="0" borderId="0" xfId="0" applyFont="1" applyAlignment="1">
      <alignment horizontal="center"/>
    </xf>
    <xf numFmtId="10" fontId="22" fillId="0" borderId="23" xfId="3" applyNumberFormat="1" applyFont="1" applyBorder="1" applyAlignment="1">
      <alignment horizontal="center"/>
    </xf>
    <xf numFmtId="0" fontId="21" fillId="3" borderId="17" xfId="0" applyFont="1" applyFill="1" applyBorder="1" applyAlignment="1">
      <alignment horizontal="center"/>
    </xf>
    <xf numFmtId="0" fontId="21" fillId="3" borderId="9" xfId="0" applyFont="1" applyFill="1" applyBorder="1" applyAlignment="1">
      <alignment horizontal="center"/>
    </xf>
    <xf numFmtId="0" fontId="21" fillId="3" borderId="16" xfId="0" applyFont="1" applyFill="1" applyBorder="1" applyAlignment="1">
      <alignment horizontal="center"/>
    </xf>
    <xf numFmtId="0" fontId="18" fillId="0" borderId="0" xfId="0" applyFont="1" applyAlignment="1">
      <alignment horizontal="center"/>
    </xf>
    <xf numFmtId="0" fontId="23" fillId="0" borderId="0" xfId="5" applyFont="1" applyBorder="1" applyAlignment="1"/>
  </cellXfs>
  <cellStyles count="43">
    <cellStyle name="Comma" xfId="1" builtinId="3"/>
    <cellStyle name="Comma 2" xfId="7" xr:uid="{00000000-0005-0000-0000-000001000000}"/>
    <cellStyle name="Comma 2 2" xfId="10" xr:uid="{00000000-0005-0000-0000-000002000000}"/>
    <cellStyle name="Comma 3" xfId="12" xr:uid="{00000000-0005-0000-0000-000003000000}"/>
    <cellStyle name="Comma 4" xfId="15" xr:uid="{00000000-0005-0000-0000-000004000000}"/>
    <cellStyle name="Comma 4 2" xfId="30" xr:uid="{DAF1B9E1-7684-4BA7-91D3-DFBF682806DC}"/>
    <cellStyle name="Currency" xfId="2" builtinId="4"/>
    <cellStyle name="Currency 2" xfId="16" xr:uid="{00000000-0005-0000-0000-000006000000}"/>
    <cellStyle name="Currency 2 2" xfId="31" xr:uid="{110B37E3-92C7-4A82-B1D9-F9E64F8B5C90}"/>
    <cellStyle name="Currency 3" xfId="20" xr:uid="{00000000-0005-0000-0000-000007000000}"/>
    <cellStyle name="Currency 3 2" xfId="22" xr:uid="{6977E304-27B1-44E8-910C-8F97075B8531}"/>
    <cellStyle name="Currency 3 2 2" xfId="26" xr:uid="{E9B88824-8E72-4F05-9EE9-B11213566A6B}"/>
    <cellStyle name="Currency 3 2 2 2" xfId="28" xr:uid="{853AB2BC-D5ED-41C0-B19E-6631BD95B205}"/>
    <cellStyle name="Currency 3 2 2 2 2" xfId="42" xr:uid="{35C1C4C8-7EA0-4B01-8DDA-859210D0A78D}"/>
    <cellStyle name="Currency 3 2 2 3" xfId="40" xr:uid="{94A76707-B510-4267-BCFA-DE016D500E87}"/>
    <cellStyle name="Currency 3 2 3" xfId="36" xr:uid="{4A84E89A-8EFA-4CE8-A4A1-9EAF39488660}"/>
    <cellStyle name="Currency 3 3" xfId="24" xr:uid="{00CD40B0-8C37-4726-80A1-937381C21C7F}"/>
    <cellStyle name="Currency 3 3 2" xfId="38" xr:uid="{25FB71E7-6609-4C83-BD18-C1553C4143ED}"/>
    <cellStyle name="Currency 3 4" xfId="34" xr:uid="{C9C6E1A1-D075-4F7F-983B-1DF2C4A39872}"/>
    <cellStyle name="Hyperlink" xfId="8" builtinId="8"/>
    <cellStyle name="Hyperlink 2" xfId="11" xr:uid="{00000000-0005-0000-0000-000009000000}"/>
    <cellStyle name="Hyperlink 3" xfId="18" xr:uid="{00000000-0005-0000-0000-00000A000000}"/>
    <cellStyle name="Normal" xfId="0" builtinId="0"/>
    <cellStyle name="Normal 2" xfId="4" xr:uid="{00000000-0005-0000-0000-00000C000000}"/>
    <cellStyle name="Normal 3" xfId="5" xr:uid="{00000000-0005-0000-0000-00000D000000}"/>
    <cellStyle name="Normal 4" xfId="6" xr:uid="{00000000-0005-0000-0000-00000E000000}"/>
    <cellStyle name="Normal 5" xfId="13" xr:uid="{00000000-0005-0000-0000-00000F000000}"/>
    <cellStyle name="Normal 6" xfId="14" xr:uid="{00000000-0005-0000-0000-000010000000}"/>
    <cellStyle name="Normal 6 2" xfId="19" xr:uid="{00000000-0005-0000-0000-000011000000}"/>
    <cellStyle name="Normal 6 2 2" xfId="21" xr:uid="{CED25CEC-4393-4619-987B-C0A7AF45B525}"/>
    <cellStyle name="Normal 6 2 2 2" xfId="25" xr:uid="{7112D56A-BF73-4CCB-9B32-CCE26D1D8290}"/>
    <cellStyle name="Normal 6 2 2 2 2" xfId="27" xr:uid="{2CDA0DAA-EFE6-4285-94EB-A4405C71D602}"/>
    <cellStyle name="Normal 6 2 2 2 2 2" xfId="41" xr:uid="{96B84ED9-595B-4119-BF10-B55B80D4D14B}"/>
    <cellStyle name="Normal 6 2 2 2 3" xfId="39" xr:uid="{53399018-5626-4E65-A1FC-C47BA19093F9}"/>
    <cellStyle name="Normal 6 2 2 3" xfId="35" xr:uid="{AC41C7E3-F52D-4C69-BB9B-EDE83979F848}"/>
    <cellStyle name="Normal 6 2 3" xfId="23" xr:uid="{7EC7F812-77B4-4D87-837B-577F88FB9F0B}"/>
    <cellStyle name="Normal 6 2 3 2" xfId="37" xr:uid="{1760C2DC-1409-45BE-A9FE-9602E99DA622}"/>
    <cellStyle name="Normal 6 2 4" xfId="33" xr:uid="{D960B8BA-0B80-49D6-8146-0BCC1AF8FA0A}"/>
    <cellStyle name="Normal 6 3" xfId="29" xr:uid="{BE9AC302-761A-4EB3-9168-578A543A2C59}"/>
    <cellStyle name="Percent" xfId="3" builtinId="5"/>
    <cellStyle name="Percent 2" xfId="9" xr:uid="{00000000-0005-0000-0000-000013000000}"/>
    <cellStyle name="Percent 3" xfId="17" xr:uid="{00000000-0005-0000-0000-000014000000}"/>
    <cellStyle name="Percent 3 2" xfId="32" xr:uid="{434846F8-C6D7-4CF3-9E53-D1FE6B7CCADE}"/>
  </cellStyles>
  <dxfs count="5">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s>
  <tableStyles count="0" defaultTableStyle="TableStyleMedium9" defaultPivotStyle="PivotStyleLight16"/>
  <colors>
    <mruColors>
      <color rgb="FF0000FF"/>
      <color rgb="FFFFFF99"/>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7</xdr:col>
          <xdr:colOff>0</xdr:colOff>
          <xdr:row>19</xdr:row>
          <xdr:rowOff>0</xdr:rowOff>
        </xdr:to>
        <xdr:sp macro="" textlink="">
          <xdr:nvSpPr>
            <xdr:cNvPr id="57345" name="Group Box 1" hidden="1">
              <a:extLst>
                <a:ext uri="{63B3BB69-23CF-44E3-9099-C40C66FF867C}">
                  <a14:compatExt spid="_x0000_s57345"/>
                </a:ext>
                <a:ext uri="{FF2B5EF4-FFF2-40B4-BE49-F238E27FC236}">
                  <a16:creationId xmlns:a16="http://schemas.microsoft.com/office/drawing/2014/main" id="{00000000-0008-0000-0100-00000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0</xdr:rowOff>
        </xdr:from>
        <xdr:to>
          <xdr:col>4</xdr:col>
          <xdr:colOff>209550</xdr:colOff>
          <xdr:row>18</xdr:row>
          <xdr:rowOff>19050</xdr:rowOff>
        </xdr:to>
        <xdr:sp macro="" textlink="">
          <xdr:nvSpPr>
            <xdr:cNvPr id="57346" name="Option Button 2" hidden="1">
              <a:extLst>
                <a:ext uri="{63B3BB69-23CF-44E3-9099-C40C66FF867C}">
                  <a14:compatExt spid="_x0000_s57346"/>
                </a:ext>
                <a:ext uri="{FF2B5EF4-FFF2-40B4-BE49-F238E27FC236}">
                  <a16:creationId xmlns:a16="http://schemas.microsoft.com/office/drawing/2014/main" id="{00000000-0008-0000-01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16</xdr:row>
          <xdr:rowOff>0</xdr:rowOff>
        </xdr:from>
        <xdr:to>
          <xdr:col>5</xdr:col>
          <xdr:colOff>609600</xdr:colOff>
          <xdr:row>18</xdr:row>
          <xdr:rowOff>19050</xdr:rowOff>
        </xdr:to>
        <xdr:sp macro="" textlink="">
          <xdr:nvSpPr>
            <xdr:cNvPr id="57347" name="Option Button 3" hidden="1">
              <a:extLst>
                <a:ext uri="{63B3BB69-23CF-44E3-9099-C40C66FF867C}">
                  <a14:compatExt spid="_x0000_s57347"/>
                </a:ext>
                <a:ext uri="{FF2B5EF4-FFF2-40B4-BE49-F238E27FC236}">
                  <a16:creationId xmlns:a16="http://schemas.microsoft.com/office/drawing/2014/main" id="{00000000-0008-0000-01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7</xdr:col>
          <xdr:colOff>0</xdr:colOff>
          <xdr:row>19</xdr:row>
          <xdr:rowOff>0</xdr:rowOff>
        </xdr:to>
        <xdr:sp macro="" textlink="">
          <xdr:nvSpPr>
            <xdr:cNvPr id="57348" name="Group Box 4" hidden="1">
              <a:extLst>
                <a:ext uri="{63B3BB69-23CF-44E3-9099-C40C66FF867C}">
                  <a14:compatExt spid="_x0000_s57348"/>
                </a:ext>
                <a:ext uri="{FF2B5EF4-FFF2-40B4-BE49-F238E27FC236}">
                  <a16:creationId xmlns:a16="http://schemas.microsoft.com/office/drawing/2014/main" id="{00000000-0008-0000-0100-00000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0</xdr:rowOff>
        </xdr:from>
        <xdr:to>
          <xdr:col>6</xdr:col>
          <xdr:colOff>171450</xdr:colOff>
          <xdr:row>17</xdr:row>
          <xdr:rowOff>180975</xdr:rowOff>
        </xdr:to>
        <xdr:sp macro="" textlink="">
          <xdr:nvSpPr>
            <xdr:cNvPr id="57351" name="Option Button 7" hidden="1">
              <a:extLst>
                <a:ext uri="{63B3BB69-23CF-44E3-9099-C40C66FF867C}">
                  <a14:compatExt spid="_x0000_s57351"/>
                </a:ext>
                <a:ext uri="{FF2B5EF4-FFF2-40B4-BE49-F238E27FC236}">
                  <a16:creationId xmlns:a16="http://schemas.microsoft.com/office/drawing/2014/main" id="{00000000-0008-0000-01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17</xdr:row>
          <xdr:rowOff>0</xdr:rowOff>
        </xdr:from>
        <xdr:to>
          <xdr:col>9</xdr:col>
          <xdr:colOff>276225</xdr:colOff>
          <xdr:row>18</xdr:row>
          <xdr:rowOff>0</xdr:rowOff>
        </xdr:to>
        <xdr:sp macro="" textlink="">
          <xdr:nvSpPr>
            <xdr:cNvPr id="57352" name="Option Button 8" hidden="1">
              <a:extLst>
                <a:ext uri="{63B3BB69-23CF-44E3-9099-C40C66FF867C}">
                  <a14:compatExt spid="_x0000_s57352"/>
                </a:ext>
                <a:ext uri="{FF2B5EF4-FFF2-40B4-BE49-F238E27FC236}">
                  <a16:creationId xmlns:a16="http://schemas.microsoft.com/office/drawing/2014/main" id="{00000000-0008-0000-01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12</xdr:col>
          <xdr:colOff>142875</xdr:colOff>
          <xdr:row>18</xdr:row>
          <xdr:rowOff>0</xdr:rowOff>
        </xdr:to>
        <xdr:sp macro="" textlink="">
          <xdr:nvSpPr>
            <xdr:cNvPr id="57353" name="Option Button 9" hidden="1">
              <a:extLst>
                <a:ext uri="{63B3BB69-23CF-44E3-9099-C40C66FF867C}">
                  <a14:compatExt spid="_x0000_s57353"/>
                </a:ext>
                <a:ext uri="{FF2B5EF4-FFF2-40B4-BE49-F238E27FC236}">
                  <a16:creationId xmlns:a16="http://schemas.microsoft.com/office/drawing/2014/main" id="{00000000-0008-0000-01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0</xdr:rowOff>
        </xdr:from>
        <xdr:to>
          <xdr:col>12</xdr:col>
          <xdr:colOff>57150</xdr:colOff>
          <xdr:row>18</xdr:row>
          <xdr:rowOff>161925</xdr:rowOff>
        </xdr:to>
        <xdr:sp macro="" textlink="">
          <xdr:nvSpPr>
            <xdr:cNvPr id="57354" name="Group Box 10" hidden="1">
              <a:extLst>
                <a:ext uri="{63B3BB69-23CF-44E3-9099-C40C66FF867C}">
                  <a14:compatExt spid="_x0000_s57354"/>
                </a:ext>
                <a:ext uri="{FF2B5EF4-FFF2-40B4-BE49-F238E27FC236}">
                  <a16:creationId xmlns:a16="http://schemas.microsoft.com/office/drawing/2014/main" id="{00000000-0008-0000-0100-00000A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0</xdr:rowOff>
        </xdr:from>
        <xdr:to>
          <xdr:col>12</xdr:col>
          <xdr:colOff>57150</xdr:colOff>
          <xdr:row>18</xdr:row>
          <xdr:rowOff>161925</xdr:rowOff>
        </xdr:to>
        <xdr:sp macro="" textlink="">
          <xdr:nvSpPr>
            <xdr:cNvPr id="57358" name="Group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7</xdr:col>
          <xdr:colOff>247650</xdr:colOff>
          <xdr:row>31</xdr:row>
          <xdr:rowOff>161925</xdr:rowOff>
        </xdr:to>
        <xdr:sp macro="" textlink="">
          <xdr:nvSpPr>
            <xdr:cNvPr id="57364" name="Group Box 20" hidden="1">
              <a:extLst>
                <a:ext uri="{63B3BB69-23CF-44E3-9099-C40C66FF867C}">
                  <a14:compatExt spid="_x0000_s57364"/>
                </a:ext>
                <a:ext uri="{FF2B5EF4-FFF2-40B4-BE49-F238E27FC236}">
                  <a16:creationId xmlns:a16="http://schemas.microsoft.com/office/drawing/2014/main" id="{00000000-0008-0000-0100-00001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30</xdr:row>
          <xdr:rowOff>9525</xdr:rowOff>
        </xdr:from>
        <xdr:to>
          <xdr:col>5</xdr:col>
          <xdr:colOff>209550</xdr:colOff>
          <xdr:row>31</xdr:row>
          <xdr:rowOff>19050</xdr:rowOff>
        </xdr:to>
        <xdr:sp macro="" textlink="">
          <xdr:nvSpPr>
            <xdr:cNvPr id="57365" name="Option Button 21" hidden="1">
              <a:extLst>
                <a:ext uri="{63B3BB69-23CF-44E3-9099-C40C66FF867C}">
                  <a14:compatExt spid="_x0000_s57365"/>
                </a:ext>
                <a:ext uri="{FF2B5EF4-FFF2-40B4-BE49-F238E27FC236}">
                  <a16:creationId xmlns:a16="http://schemas.microsoft.com/office/drawing/2014/main" id="{00000000-0008-0000-01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30</xdr:row>
          <xdr:rowOff>0</xdr:rowOff>
        </xdr:from>
        <xdr:to>
          <xdr:col>7</xdr:col>
          <xdr:colOff>19050</xdr:colOff>
          <xdr:row>31</xdr:row>
          <xdr:rowOff>9525</xdr:rowOff>
        </xdr:to>
        <xdr:sp macro="" textlink="">
          <xdr:nvSpPr>
            <xdr:cNvPr id="57366" name="Option Button 22" hidden="1">
              <a:extLst>
                <a:ext uri="{63B3BB69-23CF-44E3-9099-C40C66FF867C}">
                  <a14:compatExt spid="_x0000_s57366"/>
                </a:ext>
                <a:ext uri="{FF2B5EF4-FFF2-40B4-BE49-F238E27FC236}">
                  <a16:creationId xmlns:a16="http://schemas.microsoft.com/office/drawing/2014/main" id="{00000000-0008-0000-01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7</xdr:col>
          <xdr:colOff>247650</xdr:colOff>
          <xdr:row>31</xdr:row>
          <xdr:rowOff>161925</xdr:rowOff>
        </xdr:to>
        <xdr:sp macro="" textlink="">
          <xdr:nvSpPr>
            <xdr:cNvPr id="57367" name="Group Box 23" hidden="1">
              <a:extLst>
                <a:ext uri="{63B3BB69-23CF-44E3-9099-C40C66FF867C}">
                  <a14:compatExt spid="_x0000_s57367"/>
                </a:ext>
                <a:ext uri="{FF2B5EF4-FFF2-40B4-BE49-F238E27FC236}">
                  <a16:creationId xmlns:a16="http://schemas.microsoft.com/office/drawing/2014/main" id="{00000000-0008-0000-0100-00001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30</xdr:row>
          <xdr:rowOff>0</xdr:rowOff>
        </xdr:from>
        <xdr:to>
          <xdr:col>7</xdr:col>
          <xdr:colOff>19050</xdr:colOff>
          <xdr:row>31</xdr:row>
          <xdr:rowOff>9525</xdr:rowOff>
        </xdr:to>
        <xdr:sp macro="" textlink="">
          <xdr:nvSpPr>
            <xdr:cNvPr id="57369" name="Option Button 25" hidden="1">
              <a:extLst>
                <a:ext uri="{63B3BB69-23CF-44E3-9099-C40C66FF867C}">
                  <a14:compatExt spid="_x0000_s57369"/>
                </a:ext>
                <a:ext uri="{FF2B5EF4-FFF2-40B4-BE49-F238E27FC236}">
                  <a16:creationId xmlns:a16="http://schemas.microsoft.com/office/drawing/2014/main" id="{00000000-0008-0000-01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7</xdr:col>
          <xdr:colOff>247650</xdr:colOff>
          <xdr:row>49</xdr:row>
          <xdr:rowOff>161925</xdr:rowOff>
        </xdr:to>
        <xdr:sp macro="" textlink="">
          <xdr:nvSpPr>
            <xdr:cNvPr id="57370" name="Group Box 26" hidden="1">
              <a:extLst>
                <a:ext uri="{63B3BB69-23CF-44E3-9099-C40C66FF867C}">
                  <a14:compatExt spid="_x0000_s57370"/>
                </a:ext>
                <a:ext uri="{FF2B5EF4-FFF2-40B4-BE49-F238E27FC236}">
                  <a16:creationId xmlns:a16="http://schemas.microsoft.com/office/drawing/2014/main" id="{00000000-0008-0000-0100-00001A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48</xdr:row>
          <xdr:rowOff>0</xdr:rowOff>
        </xdr:from>
        <xdr:to>
          <xdr:col>5</xdr:col>
          <xdr:colOff>209550</xdr:colOff>
          <xdr:row>49</xdr:row>
          <xdr:rowOff>9525</xdr:rowOff>
        </xdr:to>
        <xdr:sp macro="" textlink="">
          <xdr:nvSpPr>
            <xdr:cNvPr id="57371" name="Option Button 27" hidden="1">
              <a:extLst>
                <a:ext uri="{63B3BB69-23CF-44E3-9099-C40C66FF867C}">
                  <a14:compatExt spid="_x0000_s57371"/>
                </a:ext>
                <a:ext uri="{FF2B5EF4-FFF2-40B4-BE49-F238E27FC236}">
                  <a16:creationId xmlns:a16="http://schemas.microsoft.com/office/drawing/2014/main" id="{00000000-0008-0000-01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48</xdr:row>
          <xdr:rowOff>0</xdr:rowOff>
        </xdr:from>
        <xdr:to>
          <xdr:col>7</xdr:col>
          <xdr:colOff>19050</xdr:colOff>
          <xdr:row>49</xdr:row>
          <xdr:rowOff>9525</xdr:rowOff>
        </xdr:to>
        <xdr:sp macro="" textlink="">
          <xdr:nvSpPr>
            <xdr:cNvPr id="57372" name="Option Button 28" hidden="1">
              <a:extLst>
                <a:ext uri="{63B3BB69-23CF-44E3-9099-C40C66FF867C}">
                  <a14:compatExt spid="_x0000_s57372"/>
                </a:ext>
                <a:ext uri="{FF2B5EF4-FFF2-40B4-BE49-F238E27FC236}">
                  <a16:creationId xmlns:a16="http://schemas.microsoft.com/office/drawing/2014/main" id="{00000000-0008-0000-01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7</xdr:col>
          <xdr:colOff>247650</xdr:colOff>
          <xdr:row>49</xdr:row>
          <xdr:rowOff>161925</xdr:rowOff>
        </xdr:to>
        <xdr:sp macro="" textlink="">
          <xdr:nvSpPr>
            <xdr:cNvPr id="57373" name="Group Box 29" hidden="1">
              <a:extLst>
                <a:ext uri="{63B3BB69-23CF-44E3-9099-C40C66FF867C}">
                  <a14:compatExt spid="_x0000_s57373"/>
                </a:ext>
                <a:ext uri="{FF2B5EF4-FFF2-40B4-BE49-F238E27FC236}">
                  <a16:creationId xmlns:a16="http://schemas.microsoft.com/office/drawing/2014/main" id="{00000000-0008-0000-0100-00001D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13</xdr:col>
          <xdr:colOff>219075</xdr:colOff>
          <xdr:row>50</xdr:row>
          <xdr:rowOff>38100</xdr:rowOff>
        </xdr:to>
        <xdr:sp macro="" textlink="">
          <xdr:nvSpPr>
            <xdr:cNvPr id="57374" name="Group Box 30" hidden="1">
              <a:extLst>
                <a:ext uri="{63B3BB69-23CF-44E3-9099-C40C66FF867C}">
                  <a14:compatExt spid="_x0000_s57374"/>
                </a:ext>
                <a:ext uri="{FF2B5EF4-FFF2-40B4-BE49-F238E27FC236}">
                  <a16:creationId xmlns:a16="http://schemas.microsoft.com/office/drawing/2014/main" id="{00000000-0008-0000-0100-00001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50</xdr:row>
          <xdr:rowOff>9525</xdr:rowOff>
        </xdr:from>
        <xdr:to>
          <xdr:col>10</xdr:col>
          <xdr:colOff>114300</xdr:colOff>
          <xdr:row>51</xdr:row>
          <xdr:rowOff>28575</xdr:rowOff>
        </xdr:to>
        <xdr:sp macro="" textlink="">
          <xdr:nvSpPr>
            <xdr:cNvPr id="57375" name="Option Button 31" hidden="1">
              <a:extLst>
                <a:ext uri="{63B3BB69-23CF-44E3-9099-C40C66FF867C}">
                  <a14:compatExt spid="_x0000_s57375"/>
                </a:ext>
                <a:ext uri="{FF2B5EF4-FFF2-40B4-BE49-F238E27FC236}">
                  <a16:creationId xmlns:a16="http://schemas.microsoft.com/office/drawing/2014/main" id="{00000000-0008-0000-01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50</xdr:row>
          <xdr:rowOff>0</xdr:rowOff>
        </xdr:from>
        <xdr:to>
          <xdr:col>13</xdr:col>
          <xdr:colOff>19050</xdr:colOff>
          <xdr:row>51</xdr:row>
          <xdr:rowOff>19050</xdr:rowOff>
        </xdr:to>
        <xdr:sp macro="" textlink="">
          <xdr:nvSpPr>
            <xdr:cNvPr id="57376" name="Option Button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13</xdr:col>
          <xdr:colOff>219075</xdr:colOff>
          <xdr:row>50</xdr:row>
          <xdr:rowOff>38100</xdr:rowOff>
        </xdr:to>
        <xdr:sp macro="" textlink="">
          <xdr:nvSpPr>
            <xdr:cNvPr id="57377" name="Group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11</xdr:col>
          <xdr:colOff>171450</xdr:colOff>
          <xdr:row>52</xdr:row>
          <xdr:rowOff>161925</xdr:rowOff>
        </xdr:to>
        <xdr:sp macro="" textlink="">
          <xdr:nvSpPr>
            <xdr:cNvPr id="57380" name="Group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0</xdr:rowOff>
        </xdr:from>
        <xdr:to>
          <xdr:col>8</xdr:col>
          <xdr:colOff>485775</xdr:colOff>
          <xdr:row>52</xdr:row>
          <xdr:rowOff>9525</xdr:rowOff>
        </xdr:to>
        <xdr:sp macro="" textlink="">
          <xdr:nvSpPr>
            <xdr:cNvPr id="57381" name="Option Button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51</xdr:row>
          <xdr:rowOff>0</xdr:rowOff>
        </xdr:from>
        <xdr:to>
          <xdr:col>11</xdr:col>
          <xdr:colOff>95250</xdr:colOff>
          <xdr:row>52</xdr:row>
          <xdr:rowOff>9525</xdr:rowOff>
        </xdr:to>
        <xdr:sp macro="" textlink="">
          <xdr:nvSpPr>
            <xdr:cNvPr id="57382" name="Option Button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11</xdr:col>
          <xdr:colOff>171450</xdr:colOff>
          <xdr:row>52</xdr:row>
          <xdr:rowOff>161925</xdr:rowOff>
        </xdr:to>
        <xdr:sp macro="" textlink="">
          <xdr:nvSpPr>
            <xdr:cNvPr id="57383" name="Group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11</xdr:col>
          <xdr:colOff>171450</xdr:colOff>
          <xdr:row>53</xdr:row>
          <xdr:rowOff>161925</xdr:rowOff>
        </xdr:to>
        <xdr:sp macro="" textlink="">
          <xdr:nvSpPr>
            <xdr:cNvPr id="57384" name="Group Box 40" hidden="1">
              <a:extLst>
                <a:ext uri="{63B3BB69-23CF-44E3-9099-C40C66FF867C}">
                  <a14:compatExt spid="_x0000_s57384"/>
                </a:ext>
                <a:ext uri="{FF2B5EF4-FFF2-40B4-BE49-F238E27FC236}">
                  <a16:creationId xmlns:a16="http://schemas.microsoft.com/office/drawing/2014/main" id="{00000000-0008-0000-0100-000028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52</xdr:row>
          <xdr:rowOff>0</xdr:rowOff>
        </xdr:from>
        <xdr:to>
          <xdr:col>8</xdr:col>
          <xdr:colOff>485775</xdr:colOff>
          <xdr:row>53</xdr:row>
          <xdr:rowOff>9525</xdr:rowOff>
        </xdr:to>
        <xdr:sp macro="" textlink="">
          <xdr:nvSpPr>
            <xdr:cNvPr id="57385" name="Option Button 41" hidden="1">
              <a:extLst>
                <a:ext uri="{63B3BB69-23CF-44E3-9099-C40C66FF867C}">
                  <a14:compatExt spid="_x0000_s57385"/>
                </a:ext>
                <a:ext uri="{FF2B5EF4-FFF2-40B4-BE49-F238E27FC236}">
                  <a16:creationId xmlns:a16="http://schemas.microsoft.com/office/drawing/2014/main" id="{00000000-0008-0000-01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52</xdr:row>
          <xdr:rowOff>0</xdr:rowOff>
        </xdr:from>
        <xdr:to>
          <xdr:col>11</xdr:col>
          <xdr:colOff>95250</xdr:colOff>
          <xdr:row>53</xdr:row>
          <xdr:rowOff>9525</xdr:rowOff>
        </xdr:to>
        <xdr:sp macro="" textlink="">
          <xdr:nvSpPr>
            <xdr:cNvPr id="57386" name="Option Button 42" hidden="1">
              <a:extLst>
                <a:ext uri="{63B3BB69-23CF-44E3-9099-C40C66FF867C}">
                  <a14:compatExt spid="_x0000_s57386"/>
                </a:ext>
                <a:ext uri="{FF2B5EF4-FFF2-40B4-BE49-F238E27FC236}">
                  <a16:creationId xmlns:a16="http://schemas.microsoft.com/office/drawing/2014/main" id="{00000000-0008-0000-01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11</xdr:col>
          <xdr:colOff>171450</xdr:colOff>
          <xdr:row>53</xdr:row>
          <xdr:rowOff>161925</xdr:rowOff>
        </xdr:to>
        <xdr:sp macro="" textlink="">
          <xdr:nvSpPr>
            <xdr:cNvPr id="57387" name="Group Box 43" hidden="1">
              <a:extLst>
                <a:ext uri="{63B3BB69-23CF-44E3-9099-C40C66FF867C}">
                  <a14:compatExt spid="_x0000_s57387"/>
                </a:ext>
                <a:ext uri="{FF2B5EF4-FFF2-40B4-BE49-F238E27FC236}">
                  <a16:creationId xmlns:a16="http://schemas.microsoft.com/office/drawing/2014/main" id="{00000000-0008-0000-0100-00002B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11</xdr:col>
          <xdr:colOff>171450</xdr:colOff>
          <xdr:row>53</xdr:row>
          <xdr:rowOff>161925</xdr:rowOff>
        </xdr:to>
        <xdr:sp macro="" textlink="">
          <xdr:nvSpPr>
            <xdr:cNvPr id="57388" name="Group Box 44" hidden="1">
              <a:extLst>
                <a:ext uri="{63B3BB69-23CF-44E3-9099-C40C66FF867C}">
                  <a14:compatExt spid="_x0000_s57388"/>
                </a:ext>
                <a:ext uri="{FF2B5EF4-FFF2-40B4-BE49-F238E27FC236}">
                  <a16:creationId xmlns:a16="http://schemas.microsoft.com/office/drawing/2014/main" id="{00000000-0008-0000-0100-00002C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52</xdr:row>
          <xdr:rowOff>0</xdr:rowOff>
        </xdr:from>
        <xdr:to>
          <xdr:col>8</xdr:col>
          <xdr:colOff>485775</xdr:colOff>
          <xdr:row>53</xdr:row>
          <xdr:rowOff>9525</xdr:rowOff>
        </xdr:to>
        <xdr:sp macro="" textlink="">
          <xdr:nvSpPr>
            <xdr:cNvPr id="57389" name="Option Button 45" hidden="1">
              <a:extLst>
                <a:ext uri="{63B3BB69-23CF-44E3-9099-C40C66FF867C}">
                  <a14:compatExt spid="_x0000_s57389"/>
                </a:ext>
                <a:ext uri="{FF2B5EF4-FFF2-40B4-BE49-F238E27FC236}">
                  <a16:creationId xmlns:a16="http://schemas.microsoft.com/office/drawing/2014/main" id="{00000000-0008-0000-01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52</xdr:row>
          <xdr:rowOff>0</xdr:rowOff>
        </xdr:from>
        <xdr:to>
          <xdr:col>11</xdr:col>
          <xdr:colOff>95250</xdr:colOff>
          <xdr:row>53</xdr:row>
          <xdr:rowOff>9525</xdr:rowOff>
        </xdr:to>
        <xdr:sp macro="" textlink="">
          <xdr:nvSpPr>
            <xdr:cNvPr id="57390" name="Option Button 46" hidden="1">
              <a:extLst>
                <a:ext uri="{63B3BB69-23CF-44E3-9099-C40C66FF867C}">
                  <a14:compatExt spid="_x0000_s57390"/>
                </a:ext>
                <a:ext uri="{FF2B5EF4-FFF2-40B4-BE49-F238E27FC236}">
                  <a16:creationId xmlns:a16="http://schemas.microsoft.com/office/drawing/2014/main" id="{00000000-0008-0000-01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11</xdr:col>
          <xdr:colOff>171450</xdr:colOff>
          <xdr:row>53</xdr:row>
          <xdr:rowOff>161925</xdr:rowOff>
        </xdr:to>
        <xdr:sp macro="" textlink="">
          <xdr:nvSpPr>
            <xdr:cNvPr id="57391" name="Group Box 47" hidden="1">
              <a:extLst>
                <a:ext uri="{63B3BB69-23CF-44E3-9099-C40C66FF867C}">
                  <a14:compatExt spid="_x0000_s57391"/>
                </a:ext>
                <a:ext uri="{FF2B5EF4-FFF2-40B4-BE49-F238E27FC236}">
                  <a16:creationId xmlns:a16="http://schemas.microsoft.com/office/drawing/2014/main" id="{00000000-0008-0000-0100-00002F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12</xdr:col>
          <xdr:colOff>219075</xdr:colOff>
          <xdr:row>19</xdr:row>
          <xdr:rowOff>0</xdr:rowOff>
        </xdr:to>
        <xdr:sp macro="" textlink="">
          <xdr:nvSpPr>
            <xdr:cNvPr id="57392" name="Group Box 48" hidden="1">
              <a:extLst>
                <a:ext uri="{63B3BB69-23CF-44E3-9099-C40C66FF867C}">
                  <a14:compatExt spid="_x0000_s57392"/>
                </a:ext>
                <a:ext uri="{FF2B5EF4-FFF2-40B4-BE49-F238E27FC236}">
                  <a16:creationId xmlns:a16="http://schemas.microsoft.com/office/drawing/2014/main" id="{00000000-0008-0000-0100-00003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xdr:row>
          <xdr:rowOff>0</xdr:rowOff>
        </xdr:from>
        <xdr:to>
          <xdr:col>9</xdr:col>
          <xdr:colOff>114300</xdr:colOff>
          <xdr:row>18</xdr:row>
          <xdr:rowOff>9525</xdr:rowOff>
        </xdr:to>
        <xdr:sp macro="" textlink="">
          <xdr:nvSpPr>
            <xdr:cNvPr id="57393" name="Option Button 49" hidden="1">
              <a:extLst>
                <a:ext uri="{63B3BB69-23CF-44E3-9099-C40C66FF867C}">
                  <a14:compatExt spid="_x0000_s57393"/>
                </a:ext>
                <a:ext uri="{FF2B5EF4-FFF2-40B4-BE49-F238E27FC236}">
                  <a16:creationId xmlns:a16="http://schemas.microsoft.com/office/drawing/2014/main" id="{00000000-0008-0000-0100-00003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16</xdr:row>
          <xdr:rowOff>0</xdr:rowOff>
        </xdr:from>
        <xdr:to>
          <xdr:col>12</xdr:col>
          <xdr:colOff>142875</xdr:colOff>
          <xdr:row>18</xdr:row>
          <xdr:rowOff>9525</xdr:rowOff>
        </xdr:to>
        <xdr:sp macro="" textlink="">
          <xdr:nvSpPr>
            <xdr:cNvPr id="57394" name="Option Button 50" hidden="1">
              <a:extLst>
                <a:ext uri="{63B3BB69-23CF-44E3-9099-C40C66FF867C}">
                  <a14:compatExt spid="_x0000_s57394"/>
                </a:ext>
                <a:ext uri="{FF2B5EF4-FFF2-40B4-BE49-F238E27FC236}">
                  <a16:creationId xmlns:a16="http://schemas.microsoft.com/office/drawing/2014/main" id="{00000000-0008-0000-0100-00003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12</xdr:col>
          <xdr:colOff>219075</xdr:colOff>
          <xdr:row>19</xdr:row>
          <xdr:rowOff>0</xdr:rowOff>
        </xdr:to>
        <xdr:sp macro="" textlink="">
          <xdr:nvSpPr>
            <xdr:cNvPr id="57395" name="Group Box 51" hidden="1">
              <a:extLst>
                <a:ext uri="{63B3BB69-23CF-44E3-9099-C40C66FF867C}">
                  <a14:compatExt spid="_x0000_s57395"/>
                </a:ext>
                <a:ext uri="{FF2B5EF4-FFF2-40B4-BE49-F238E27FC236}">
                  <a16:creationId xmlns:a16="http://schemas.microsoft.com/office/drawing/2014/main" id="{00000000-0008-0000-0100-000033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11</xdr:col>
          <xdr:colOff>171450</xdr:colOff>
          <xdr:row>53</xdr:row>
          <xdr:rowOff>161925</xdr:rowOff>
        </xdr:to>
        <xdr:sp macro="" textlink="">
          <xdr:nvSpPr>
            <xdr:cNvPr id="57398" name="Group Box 54" hidden="1">
              <a:extLst>
                <a:ext uri="{63B3BB69-23CF-44E3-9099-C40C66FF867C}">
                  <a14:compatExt spid="_x0000_s57398"/>
                </a:ext>
                <a:ext uri="{FF2B5EF4-FFF2-40B4-BE49-F238E27FC236}">
                  <a16:creationId xmlns:a16="http://schemas.microsoft.com/office/drawing/2014/main" id="{00000000-0008-0000-0100-000036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52</xdr:row>
          <xdr:rowOff>0</xdr:rowOff>
        </xdr:from>
        <xdr:to>
          <xdr:col>8</xdr:col>
          <xdr:colOff>485775</xdr:colOff>
          <xdr:row>53</xdr:row>
          <xdr:rowOff>9525</xdr:rowOff>
        </xdr:to>
        <xdr:sp macro="" textlink="">
          <xdr:nvSpPr>
            <xdr:cNvPr id="57399" name="Option Button 55" hidden="1">
              <a:extLst>
                <a:ext uri="{63B3BB69-23CF-44E3-9099-C40C66FF867C}">
                  <a14:compatExt spid="_x0000_s57399"/>
                </a:ext>
                <a:ext uri="{FF2B5EF4-FFF2-40B4-BE49-F238E27FC236}">
                  <a16:creationId xmlns:a16="http://schemas.microsoft.com/office/drawing/2014/main" id="{00000000-0008-0000-0100-00003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52</xdr:row>
          <xdr:rowOff>0</xdr:rowOff>
        </xdr:from>
        <xdr:to>
          <xdr:col>11</xdr:col>
          <xdr:colOff>95250</xdr:colOff>
          <xdr:row>53</xdr:row>
          <xdr:rowOff>9525</xdr:rowOff>
        </xdr:to>
        <xdr:sp macro="" textlink="">
          <xdr:nvSpPr>
            <xdr:cNvPr id="57400" name="Option Button 56" hidden="1">
              <a:extLst>
                <a:ext uri="{63B3BB69-23CF-44E3-9099-C40C66FF867C}">
                  <a14:compatExt spid="_x0000_s57400"/>
                </a:ext>
                <a:ext uri="{FF2B5EF4-FFF2-40B4-BE49-F238E27FC236}">
                  <a16:creationId xmlns:a16="http://schemas.microsoft.com/office/drawing/2014/main" id="{00000000-0008-0000-0100-00003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11</xdr:col>
          <xdr:colOff>171450</xdr:colOff>
          <xdr:row>53</xdr:row>
          <xdr:rowOff>161925</xdr:rowOff>
        </xdr:to>
        <xdr:sp macro="" textlink="">
          <xdr:nvSpPr>
            <xdr:cNvPr id="57401" name="Group Box 57" hidden="1">
              <a:extLst>
                <a:ext uri="{63B3BB69-23CF-44E3-9099-C40C66FF867C}">
                  <a14:compatExt spid="_x0000_s57401"/>
                </a:ext>
                <a:ext uri="{FF2B5EF4-FFF2-40B4-BE49-F238E27FC236}">
                  <a16:creationId xmlns:a16="http://schemas.microsoft.com/office/drawing/2014/main" id="{00000000-0008-0000-0100-000039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7</xdr:col>
          <xdr:colOff>0</xdr:colOff>
          <xdr:row>19</xdr:row>
          <xdr:rowOff>0</xdr:rowOff>
        </xdr:to>
        <xdr:sp macro="" textlink="">
          <xdr:nvSpPr>
            <xdr:cNvPr id="57403" name="Group Box 59" hidden="1">
              <a:extLst>
                <a:ext uri="{63B3BB69-23CF-44E3-9099-C40C66FF867C}">
                  <a14:compatExt spid="_x0000_s57403"/>
                </a:ext>
                <a:ext uri="{FF2B5EF4-FFF2-40B4-BE49-F238E27FC236}">
                  <a16:creationId xmlns:a16="http://schemas.microsoft.com/office/drawing/2014/main" id="{00000000-0008-0000-0100-00003B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0</xdr:rowOff>
        </xdr:from>
        <xdr:to>
          <xdr:col>4</xdr:col>
          <xdr:colOff>209550</xdr:colOff>
          <xdr:row>18</xdr:row>
          <xdr:rowOff>19050</xdr:rowOff>
        </xdr:to>
        <xdr:sp macro="" textlink="">
          <xdr:nvSpPr>
            <xdr:cNvPr id="57404" name="Option Button 60" hidden="1">
              <a:extLst>
                <a:ext uri="{63B3BB69-23CF-44E3-9099-C40C66FF867C}">
                  <a14:compatExt spid="_x0000_s57404"/>
                </a:ext>
                <a:ext uri="{FF2B5EF4-FFF2-40B4-BE49-F238E27FC236}">
                  <a16:creationId xmlns:a16="http://schemas.microsoft.com/office/drawing/2014/main" id="{00000000-0008-0000-0100-00003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16</xdr:row>
          <xdr:rowOff>0</xdr:rowOff>
        </xdr:from>
        <xdr:to>
          <xdr:col>5</xdr:col>
          <xdr:colOff>609600</xdr:colOff>
          <xdr:row>18</xdr:row>
          <xdr:rowOff>19050</xdr:rowOff>
        </xdr:to>
        <xdr:sp macro="" textlink="">
          <xdr:nvSpPr>
            <xdr:cNvPr id="57405" name="Option Button 61" hidden="1">
              <a:extLst>
                <a:ext uri="{63B3BB69-23CF-44E3-9099-C40C66FF867C}">
                  <a14:compatExt spid="_x0000_s57405"/>
                </a:ext>
                <a:ext uri="{FF2B5EF4-FFF2-40B4-BE49-F238E27FC236}">
                  <a16:creationId xmlns:a16="http://schemas.microsoft.com/office/drawing/2014/main" id="{00000000-0008-0000-01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7</xdr:col>
          <xdr:colOff>0</xdr:colOff>
          <xdr:row>19</xdr:row>
          <xdr:rowOff>0</xdr:rowOff>
        </xdr:to>
        <xdr:sp macro="" textlink="">
          <xdr:nvSpPr>
            <xdr:cNvPr id="57406" name="Group Box 62" hidden="1">
              <a:extLst>
                <a:ext uri="{63B3BB69-23CF-44E3-9099-C40C66FF867C}">
                  <a14:compatExt spid="_x0000_s57406"/>
                </a:ext>
                <a:ext uri="{FF2B5EF4-FFF2-40B4-BE49-F238E27FC236}">
                  <a16:creationId xmlns:a16="http://schemas.microsoft.com/office/drawing/2014/main" id="{00000000-0008-0000-0100-00003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11</xdr:col>
          <xdr:colOff>171450</xdr:colOff>
          <xdr:row>52</xdr:row>
          <xdr:rowOff>161925</xdr:rowOff>
        </xdr:to>
        <xdr:sp macro="" textlink="">
          <xdr:nvSpPr>
            <xdr:cNvPr id="57409" name="Group Box 65" hidden="1">
              <a:extLst>
                <a:ext uri="{63B3BB69-23CF-44E3-9099-C40C66FF867C}">
                  <a14:compatExt spid="_x0000_s57409"/>
                </a:ext>
                <a:ext uri="{FF2B5EF4-FFF2-40B4-BE49-F238E27FC236}">
                  <a16:creationId xmlns:a16="http://schemas.microsoft.com/office/drawing/2014/main" id="{00000000-0008-0000-0100-00004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0</xdr:rowOff>
        </xdr:from>
        <xdr:to>
          <xdr:col>8</xdr:col>
          <xdr:colOff>485775</xdr:colOff>
          <xdr:row>52</xdr:row>
          <xdr:rowOff>9525</xdr:rowOff>
        </xdr:to>
        <xdr:sp macro="" textlink="">
          <xdr:nvSpPr>
            <xdr:cNvPr id="57410" name="Option Button 66" hidden="1">
              <a:extLst>
                <a:ext uri="{63B3BB69-23CF-44E3-9099-C40C66FF867C}">
                  <a14:compatExt spid="_x0000_s57410"/>
                </a:ext>
                <a:ext uri="{FF2B5EF4-FFF2-40B4-BE49-F238E27FC236}">
                  <a16:creationId xmlns:a16="http://schemas.microsoft.com/office/drawing/2014/main" id="{00000000-0008-0000-0100-00004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51</xdr:row>
          <xdr:rowOff>0</xdr:rowOff>
        </xdr:from>
        <xdr:to>
          <xdr:col>11</xdr:col>
          <xdr:colOff>95250</xdr:colOff>
          <xdr:row>52</xdr:row>
          <xdr:rowOff>9525</xdr:rowOff>
        </xdr:to>
        <xdr:sp macro="" textlink="">
          <xdr:nvSpPr>
            <xdr:cNvPr id="57411" name="Option Button 67" hidden="1">
              <a:extLst>
                <a:ext uri="{63B3BB69-23CF-44E3-9099-C40C66FF867C}">
                  <a14:compatExt spid="_x0000_s57411"/>
                </a:ext>
                <a:ext uri="{FF2B5EF4-FFF2-40B4-BE49-F238E27FC236}">
                  <a16:creationId xmlns:a16="http://schemas.microsoft.com/office/drawing/2014/main" id="{00000000-0008-0000-0100-00004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11</xdr:col>
          <xdr:colOff>171450</xdr:colOff>
          <xdr:row>52</xdr:row>
          <xdr:rowOff>161925</xdr:rowOff>
        </xdr:to>
        <xdr:sp macro="" textlink="">
          <xdr:nvSpPr>
            <xdr:cNvPr id="57412" name="Group Box 68" hidden="1">
              <a:extLst>
                <a:ext uri="{63B3BB69-23CF-44E3-9099-C40C66FF867C}">
                  <a14:compatExt spid="_x0000_s57412"/>
                </a:ext>
                <a:ext uri="{FF2B5EF4-FFF2-40B4-BE49-F238E27FC236}">
                  <a16:creationId xmlns:a16="http://schemas.microsoft.com/office/drawing/2014/main" id="{00000000-0008-0000-0100-00004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0</xdr:rowOff>
        </xdr:from>
        <xdr:to>
          <xdr:col>8</xdr:col>
          <xdr:colOff>0</xdr:colOff>
          <xdr:row>52</xdr:row>
          <xdr:rowOff>9525</xdr:rowOff>
        </xdr:to>
        <xdr:sp macro="" textlink="">
          <xdr:nvSpPr>
            <xdr:cNvPr id="57413" name="Option Button 69" hidden="1">
              <a:extLst>
                <a:ext uri="{63B3BB69-23CF-44E3-9099-C40C66FF867C}">
                  <a14:compatExt spid="_x0000_s57413"/>
                </a:ext>
                <a:ext uri="{FF2B5EF4-FFF2-40B4-BE49-F238E27FC236}">
                  <a16:creationId xmlns:a16="http://schemas.microsoft.com/office/drawing/2014/main" id="{00000000-0008-0000-0100-00004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51</xdr:row>
          <xdr:rowOff>0</xdr:rowOff>
        </xdr:from>
        <xdr:to>
          <xdr:col>11</xdr:col>
          <xdr:colOff>95250</xdr:colOff>
          <xdr:row>52</xdr:row>
          <xdr:rowOff>9525</xdr:rowOff>
        </xdr:to>
        <xdr:sp macro="" textlink="">
          <xdr:nvSpPr>
            <xdr:cNvPr id="57414" name="Option Button 70" hidden="1">
              <a:extLst>
                <a:ext uri="{63B3BB69-23CF-44E3-9099-C40C66FF867C}">
                  <a14:compatExt spid="_x0000_s57414"/>
                </a:ext>
                <a:ext uri="{FF2B5EF4-FFF2-40B4-BE49-F238E27FC236}">
                  <a16:creationId xmlns:a16="http://schemas.microsoft.com/office/drawing/2014/main" id="{00000000-0008-0000-0100-00004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10</xdr:col>
          <xdr:colOff>495300</xdr:colOff>
          <xdr:row>52</xdr:row>
          <xdr:rowOff>161925</xdr:rowOff>
        </xdr:to>
        <xdr:sp macro="" textlink="">
          <xdr:nvSpPr>
            <xdr:cNvPr id="57415" name="Group Box 71" hidden="1">
              <a:extLst>
                <a:ext uri="{63B3BB69-23CF-44E3-9099-C40C66FF867C}">
                  <a14:compatExt spid="_x0000_s57415"/>
                </a:ext>
                <a:ext uri="{FF2B5EF4-FFF2-40B4-BE49-F238E27FC236}">
                  <a16:creationId xmlns:a16="http://schemas.microsoft.com/office/drawing/2014/main" id="{00000000-0008-0000-0100-00004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11</xdr:col>
          <xdr:colOff>171450</xdr:colOff>
          <xdr:row>52</xdr:row>
          <xdr:rowOff>161925</xdr:rowOff>
        </xdr:to>
        <xdr:sp macro="" textlink="">
          <xdr:nvSpPr>
            <xdr:cNvPr id="57416" name="Group Box 72" hidden="1">
              <a:extLst>
                <a:ext uri="{63B3BB69-23CF-44E3-9099-C40C66FF867C}">
                  <a14:compatExt spid="_x0000_s57416"/>
                </a:ext>
                <a:ext uri="{FF2B5EF4-FFF2-40B4-BE49-F238E27FC236}">
                  <a16:creationId xmlns:a16="http://schemas.microsoft.com/office/drawing/2014/main" id="{00000000-0008-0000-0100-000048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0</xdr:rowOff>
        </xdr:from>
        <xdr:to>
          <xdr:col>8</xdr:col>
          <xdr:colOff>485775</xdr:colOff>
          <xdr:row>52</xdr:row>
          <xdr:rowOff>19050</xdr:rowOff>
        </xdr:to>
        <xdr:sp macro="" textlink="">
          <xdr:nvSpPr>
            <xdr:cNvPr id="57417" name="Option Button 73" hidden="1">
              <a:extLst>
                <a:ext uri="{63B3BB69-23CF-44E3-9099-C40C66FF867C}">
                  <a14:compatExt spid="_x0000_s57417"/>
                </a:ext>
                <a:ext uri="{FF2B5EF4-FFF2-40B4-BE49-F238E27FC236}">
                  <a16:creationId xmlns:a16="http://schemas.microsoft.com/office/drawing/2014/main" id="{00000000-0008-0000-0100-00004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51</xdr:row>
          <xdr:rowOff>0</xdr:rowOff>
        </xdr:from>
        <xdr:to>
          <xdr:col>11</xdr:col>
          <xdr:colOff>95250</xdr:colOff>
          <xdr:row>52</xdr:row>
          <xdr:rowOff>19050</xdr:rowOff>
        </xdr:to>
        <xdr:sp macro="" textlink="">
          <xdr:nvSpPr>
            <xdr:cNvPr id="57418" name="Option Button 74" hidden="1">
              <a:extLst>
                <a:ext uri="{63B3BB69-23CF-44E3-9099-C40C66FF867C}">
                  <a14:compatExt spid="_x0000_s57418"/>
                </a:ext>
                <a:ext uri="{FF2B5EF4-FFF2-40B4-BE49-F238E27FC236}">
                  <a16:creationId xmlns:a16="http://schemas.microsoft.com/office/drawing/2014/main" id="{00000000-0008-0000-0100-00004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11</xdr:col>
          <xdr:colOff>171450</xdr:colOff>
          <xdr:row>52</xdr:row>
          <xdr:rowOff>161925</xdr:rowOff>
        </xdr:to>
        <xdr:sp macro="" textlink="">
          <xdr:nvSpPr>
            <xdr:cNvPr id="57419" name="Group Box 75" hidden="1">
              <a:extLst>
                <a:ext uri="{63B3BB69-23CF-44E3-9099-C40C66FF867C}">
                  <a14:compatExt spid="_x0000_s57419"/>
                </a:ext>
                <a:ext uri="{FF2B5EF4-FFF2-40B4-BE49-F238E27FC236}">
                  <a16:creationId xmlns:a16="http://schemas.microsoft.com/office/drawing/2014/main" id="{00000000-0008-0000-0100-00004B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0</xdr:rowOff>
        </xdr:from>
        <xdr:to>
          <xdr:col>5</xdr:col>
          <xdr:colOff>723900</xdr:colOff>
          <xdr:row>51</xdr:row>
          <xdr:rowOff>161925</xdr:rowOff>
        </xdr:to>
        <xdr:sp macro="" textlink="">
          <xdr:nvSpPr>
            <xdr:cNvPr id="57420" name="Option Button 76" hidden="1">
              <a:extLst>
                <a:ext uri="{63B3BB69-23CF-44E3-9099-C40C66FF867C}">
                  <a14:compatExt spid="_x0000_s57420"/>
                </a:ext>
                <a:ext uri="{FF2B5EF4-FFF2-40B4-BE49-F238E27FC236}">
                  <a16:creationId xmlns:a16="http://schemas.microsoft.com/office/drawing/2014/main" id="{00000000-0008-0000-0100-00004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51</xdr:row>
          <xdr:rowOff>0</xdr:rowOff>
        </xdr:from>
        <xdr:to>
          <xdr:col>6</xdr:col>
          <xdr:colOff>514350</xdr:colOff>
          <xdr:row>52</xdr:row>
          <xdr:rowOff>0</xdr:rowOff>
        </xdr:to>
        <xdr:sp macro="" textlink="">
          <xdr:nvSpPr>
            <xdr:cNvPr id="57421" name="Option Button 77" hidden="1">
              <a:extLst>
                <a:ext uri="{63B3BB69-23CF-44E3-9099-C40C66FF867C}">
                  <a14:compatExt spid="_x0000_s57421"/>
                </a:ext>
                <a:ext uri="{FF2B5EF4-FFF2-40B4-BE49-F238E27FC236}">
                  <a16:creationId xmlns:a16="http://schemas.microsoft.com/office/drawing/2014/main" id="{00000000-0008-0000-0100-00004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51</xdr:row>
          <xdr:rowOff>0</xdr:rowOff>
        </xdr:from>
        <xdr:to>
          <xdr:col>10</xdr:col>
          <xdr:colOff>19050</xdr:colOff>
          <xdr:row>52</xdr:row>
          <xdr:rowOff>0</xdr:rowOff>
        </xdr:to>
        <xdr:sp macro="" textlink="">
          <xdr:nvSpPr>
            <xdr:cNvPr id="57422" name="Option Button 78" hidden="1">
              <a:extLst>
                <a:ext uri="{63B3BB69-23CF-44E3-9099-C40C66FF867C}">
                  <a14:compatExt spid="_x0000_s57422"/>
                </a:ext>
                <a:ext uri="{FF2B5EF4-FFF2-40B4-BE49-F238E27FC236}">
                  <a16:creationId xmlns:a16="http://schemas.microsoft.com/office/drawing/2014/main" id="{00000000-0008-0000-0100-00004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0</xdr:rowOff>
        </xdr:from>
        <xdr:to>
          <xdr:col>11</xdr:col>
          <xdr:colOff>28575</xdr:colOff>
          <xdr:row>52</xdr:row>
          <xdr:rowOff>161925</xdr:rowOff>
        </xdr:to>
        <xdr:sp macro="" textlink="">
          <xdr:nvSpPr>
            <xdr:cNvPr id="57423" name="Group Box 79" hidden="1">
              <a:extLst>
                <a:ext uri="{63B3BB69-23CF-44E3-9099-C40C66FF867C}">
                  <a14:compatExt spid="_x0000_s57423"/>
                </a:ext>
                <a:ext uri="{FF2B5EF4-FFF2-40B4-BE49-F238E27FC236}">
                  <a16:creationId xmlns:a16="http://schemas.microsoft.com/office/drawing/2014/main" id="{00000000-0008-0000-0100-00004F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0</xdr:rowOff>
        </xdr:from>
        <xdr:to>
          <xdr:col>11</xdr:col>
          <xdr:colOff>28575</xdr:colOff>
          <xdr:row>52</xdr:row>
          <xdr:rowOff>161925</xdr:rowOff>
        </xdr:to>
        <xdr:sp macro="" textlink="">
          <xdr:nvSpPr>
            <xdr:cNvPr id="57424" name="Group Box 80" hidden="1">
              <a:extLst>
                <a:ext uri="{63B3BB69-23CF-44E3-9099-C40C66FF867C}">
                  <a14:compatExt spid="_x0000_s57424"/>
                </a:ext>
                <a:ext uri="{FF2B5EF4-FFF2-40B4-BE49-F238E27FC236}">
                  <a16:creationId xmlns:a16="http://schemas.microsoft.com/office/drawing/2014/main" id="{00000000-0008-0000-0100-00005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0</xdr:rowOff>
        </xdr:from>
        <xdr:to>
          <xdr:col>5</xdr:col>
          <xdr:colOff>723900</xdr:colOff>
          <xdr:row>51</xdr:row>
          <xdr:rowOff>161925</xdr:rowOff>
        </xdr:to>
        <xdr:sp macro="" textlink="">
          <xdr:nvSpPr>
            <xdr:cNvPr id="57425" name="Option Button 81" hidden="1">
              <a:extLst>
                <a:ext uri="{63B3BB69-23CF-44E3-9099-C40C66FF867C}">
                  <a14:compatExt spid="_x0000_s57425"/>
                </a:ext>
                <a:ext uri="{FF2B5EF4-FFF2-40B4-BE49-F238E27FC236}">
                  <a16:creationId xmlns:a16="http://schemas.microsoft.com/office/drawing/2014/main" id="{00000000-0008-0000-0100-00005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51</xdr:row>
          <xdr:rowOff>0</xdr:rowOff>
        </xdr:from>
        <xdr:to>
          <xdr:col>6</xdr:col>
          <xdr:colOff>514350</xdr:colOff>
          <xdr:row>52</xdr:row>
          <xdr:rowOff>0</xdr:rowOff>
        </xdr:to>
        <xdr:sp macro="" textlink="">
          <xdr:nvSpPr>
            <xdr:cNvPr id="57426" name="Option Button 82" hidden="1">
              <a:extLst>
                <a:ext uri="{63B3BB69-23CF-44E3-9099-C40C66FF867C}">
                  <a14:compatExt spid="_x0000_s57426"/>
                </a:ext>
                <a:ext uri="{FF2B5EF4-FFF2-40B4-BE49-F238E27FC236}">
                  <a16:creationId xmlns:a16="http://schemas.microsoft.com/office/drawing/2014/main" id="{00000000-0008-0000-0100-00005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51</xdr:row>
          <xdr:rowOff>0</xdr:rowOff>
        </xdr:from>
        <xdr:to>
          <xdr:col>10</xdr:col>
          <xdr:colOff>19050</xdr:colOff>
          <xdr:row>52</xdr:row>
          <xdr:rowOff>0</xdr:rowOff>
        </xdr:to>
        <xdr:sp macro="" textlink="">
          <xdr:nvSpPr>
            <xdr:cNvPr id="57427" name="Option Button 83" hidden="1">
              <a:extLst>
                <a:ext uri="{63B3BB69-23CF-44E3-9099-C40C66FF867C}">
                  <a14:compatExt spid="_x0000_s57427"/>
                </a:ext>
                <a:ext uri="{FF2B5EF4-FFF2-40B4-BE49-F238E27FC236}">
                  <a16:creationId xmlns:a16="http://schemas.microsoft.com/office/drawing/2014/main" id="{00000000-0008-0000-0100-00005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0</xdr:rowOff>
        </xdr:from>
        <xdr:to>
          <xdr:col>11</xdr:col>
          <xdr:colOff>28575</xdr:colOff>
          <xdr:row>52</xdr:row>
          <xdr:rowOff>161925</xdr:rowOff>
        </xdr:to>
        <xdr:sp macro="" textlink="">
          <xdr:nvSpPr>
            <xdr:cNvPr id="57428" name="Group Box 84" hidden="1">
              <a:extLst>
                <a:ext uri="{63B3BB69-23CF-44E3-9099-C40C66FF867C}">
                  <a14:compatExt spid="_x0000_s57428"/>
                </a:ext>
                <a:ext uri="{FF2B5EF4-FFF2-40B4-BE49-F238E27FC236}">
                  <a16:creationId xmlns:a16="http://schemas.microsoft.com/office/drawing/2014/main" id="{00000000-0008-0000-0100-00005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0</xdr:rowOff>
        </xdr:from>
        <xdr:to>
          <xdr:col>11</xdr:col>
          <xdr:colOff>28575</xdr:colOff>
          <xdr:row>52</xdr:row>
          <xdr:rowOff>161925</xdr:rowOff>
        </xdr:to>
        <xdr:sp macro="" textlink="">
          <xdr:nvSpPr>
            <xdr:cNvPr id="57429" name="Group Box 85" hidden="1">
              <a:extLst>
                <a:ext uri="{63B3BB69-23CF-44E3-9099-C40C66FF867C}">
                  <a14:compatExt spid="_x0000_s57429"/>
                </a:ext>
                <a:ext uri="{FF2B5EF4-FFF2-40B4-BE49-F238E27FC236}">
                  <a16:creationId xmlns:a16="http://schemas.microsoft.com/office/drawing/2014/main" id="{00000000-0008-0000-0100-000055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30</xdr:row>
          <xdr:rowOff>9525</xdr:rowOff>
        </xdr:from>
        <xdr:to>
          <xdr:col>5</xdr:col>
          <xdr:colOff>704850</xdr:colOff>
          <xdr:row>31</xdr:row>
          <xdr:rowOff>28575</xdr:rowOff>
        </xdr:to>
        <xdr:sp macro="" textlink="">
          <xdr:nvSpPr>
            <xdr:cNvPr id="57430" name="Option Button 86" hidden="1">
              <a:extLst>
                <a:ext uri="{63B3BB69-23CF-44E3-9099-C40C66FF867C}">
                  <a14:compatExt spid="_x0000_s57430"/>
                </a:ext>
                <a:ext uri="{FF2B5EF4-FFF2-40B4-BE49-F238E27FC236}">
                  <a16:creationId xmlns:a16="http://schemas.microsoft.com/office/drawing/2014/main" id="{00000000-0008-0000-0100-00005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8</xdr:col>
      <xdr:colOff>171450</xdr:colOff>
      <xdr:row>53</xdr:row>
      <xdr:rowOff>26315</xdr:rowOff>
    </xdr:to>
    <xdr:pic>
      <xdr:nvPicPr>
        <xdr:cNvPr id="3" name="Picture 2">
          <a:extLst>
            <a:ext uri="{FF2B5EF4-FFF2-40B4-BE49-F238E27FC236}">
              <a16:creationId xmlns:a16="http://schemas.microsoft.com/office/drawing/2014/main" id="{54CE52D4-20B8-4E0D-9C55-90398221E279}"/>
            </a:ext>
          </a:extLst>
        </xdr:cNvPr>
        <xdr:cNvPicPr>
          <a:picLocks noChangeAspect="1"/>
        </xdr:cNvPicPr>
      </xdr:nvPicPr>
      <xdr:blipFill>
        <a:blip xmlns:r="http://schemas.openxmlformats.org/officeDocument/2006/relationships" r:embed="rId1"/>
        <a:stretch>
          <a:fillRect/>
        </a:stretch>
      </xdr:blipFill>
      <xdr:spPr>
        <a:xfrm>
          <a:off x="0" y="7667625"/>
          <a:ext cx="5867400" cy="3074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4</xdr:col>
      <xdr:colOff>975678</xdr:colOff>
      <xdr:row>48</xdr:row>
      <xdr:rowOff>81560</xdr:rowOff>
    </xdr:to>
    <xdr:pic>
      <xdr:nvPicPr>
        <xdr:cNvPr id="2" name="Picture 1">
          <a:extLst>
            <a:ext uri="{FF2B5EF4-FFF2-40B4-BE49-F238E27FC236}">
              <a16:creationId xmlns:a16="http://schemas.microsoft.com/office/drawing/2014/main" id="{15B26810-25C7-4C82-B5FC-61E47ADF7154}"/>
            </a:ext>
          </a:extLst>
        </xdr:cNvPr>
        <xdr:cNvPicPr>
          <a:picLocks noChangeAspect="1"/>
        </xdr:cNvPicPr>
      </xdr:nvPicPr>
      <xdr:blipFill rotWithShape="1">
        <a:blip xmlns:r="http://schemas.openxmlformats.org/officeDocument/2006/relationships" r:embed="rId1"/>
        <a:srcRect t="3698" r="1830"/>
        <a:stretch/>
      </xdr:blipFill>
      <xdr:spPr>
        <a:xfrm>
          <a:off x="0" y="6753225"/>
          <a:ext cx="5776278" cy="2996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aux@ad.ufl.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hr.ufl.edu/manager-resources/classification-compensation/compensation/fringe-benefits-pool/"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fa.ufl.edu/wp-content/uploads/2019/04/7XXXXX-Operating-Expenses-Non-Payroll.pdf"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fa.ufl.edu/wp-content/uploads/2019/04/7XXXXX-Operating-Expenses-Non-Payroll.pdf"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K93"/>
  <sheetViews>
    <sheetView tabSelected="1" zoomScaleNormal="100" workbookViewId="0">
      <selection activeCell="L6" sqref="L6"/>
    </sheetView>
  </sheetViews>
  <sheetFormatPr defaultColWidth="9.140625" defaultRowHeight="12.75"/>
  <cols>
    <col min="1" max="9" width="9.140625" style="100"/>
    <col min="10" max="10" width="9.7109375" style="100" customWidth="1"/>
    <col min="11" max="16384" width="9.140625" style="100"/>
  </cols>
  <sheetData>
    <row r="1" spans="1:11" ht="20.25">
      <c r="A1" s="249" t="s">
        <v>39</v>
      </c>
      <c r="B1" s="249"/>
      <c r="C1" s="249"/>
      <c r="D1" s="249"/>
      <c r="E1" s="249"/>
      <c r="F1" s="249"/>
      <c r="G1" s="249"/>
      <c r="H1" s="249"/>
      <c r="I1" s="249"/>
      <c r="J1" s="249"/>
    </row>
    <row r="2" spans="1:11" ht="20.25">
      <c r="A2" s="254" t="s">
        <v>170</v>
      </c>
      <c r="B2" s="254"/>
      <c r="C2" s="254"/>
      <c r="D2" s="254"/>
      <c r="E2" s="254"/>
      <c r="F2" s="254"/>
      <c r="G2" s="254"/>
      <c r="H2" s="254"/>
      <c r="I2" s="254"/>
      <c r="J2" s="254"/>
      <c r="K2" s="359"/>
    </row>
    <row r="3" spans="1:11" ht="21" thickBot="1">
      <c r="A3" s="250" t="s">
        <v>90</v>
      </c>
      <c r="B3" s="250"/>
      <c r="C3" s="250"/>
      <c r="D3" s="250"/>
      <c r="E3" s="250"/>
      <c r="F3" s="250"/>
      <c r="G3" s="250"/>
      <c r="H3" s="250"/>
      <c r="I3" s="250"/>
      <c r="J3" s="250"/>
    </row>
    <row r="4" spans="1:11" ht="20.25">
      <c r="A4" s="184"/>
      <c r="B4" s="184"/>
      <c r="C4" s="184"/>
      <c r="D4" s="184"/>
      <c r="E4" s="184"/>
      <c r="F4" s="184"/>
      <c r="G4" s="184"/>
      <c r="H4" s="184"/>
      <c r="I4" s="184"/>
      <c r="J4" s="184"/>
    </row>
    <row r="5" spans="1:11" s="99" customFormat="1" ht="15">
      <c r="A5" s="98" t="s">
        <v>64</v>
      </c>
    </row>
    <row r="6" spans="1:11" s="99" customFormat="1" ht="15">
      <c r="A6" s="98"/>
    </row>
    <row r="7" spans="1:11" s="99" customFormat="1" ht="15" customHeight="1">
      <c r="A7" s="248" t="s">
        <v>124</v>
      </c>
      <c r="B7" s="248"/>
      <c r="C7" s="248"/>
      <c r="D7" s="248"/>
      <c r="E7" s="248"/>
      <c r="F7" s="248"/>
      <c r="G7" s="248"/>
      <c r="H7" s="248"/>
      <c r="I7" s="248"/>
      <c r="J7" s="248"/>
    </row>
    <row r="8" spans="1:11" s="99" customFormat="1" ht="15" customHeight="1">
      <c r="A8" s="248"/>
      <c r="B8" s="248"/>
      <c r="C8" s="248"/>
      <c r="D8" s="248"/>
      <c r="E8" s="248"/>
      <c r="F8" s="248"/>
      <c r="G8" s="248"/>
      <c r="H8" s="248"/>
      <c r="I8" s="248"/>
      <c r="J8" s="248"/>
    </row>
    <row r="9" spans="1:11" s="99" customFormat="1" ht="15" customHeight="1">
      <c r="A9" s="248"/>
      <c r="B9" s="248"/>
      <c r="C9" s="248"/>
      <c r="D9" s="248"/>
      <c r="E9" s="248"/>
      <c r="F9" s="248"/>
      <c r="G9" s="248"/>
      <c r="H9" s="248"/>
      <c r="I9" s="248"/>
      <c r="J9" s="248"/>
    </row>
    <row r="10" spans="1:11" s="99" customFormat="1" ht="15" customHeight="1">
      <c r="A10" s="248"/>
      <c r="B10" s="248"/>
      <c r="C10" s="248"/>
      <c r="D10" s="248"/>
      <c r="E10" s="248"/>
      <c r="F10" s="248"/>
      <c r="G10" s="248"/>
      <c r="H10" s="248"/>
      <c r="I10" s="248"/>
      <c r="J10" s="248"/>
    </row>
    <row r="11" spans="1:11" s="99" customFormat="1" ht="50.25" customHeight="1">
      <c r="A11" s="248"/>
      <c r="B11" s="248"/>
      <c r="C11" s="248"/>
      <c r="D11" s="248"/>
      <c r="E11" s="248"/>
      <c r="F11" s="248"/>
      <c r="G11" s="248"/>
      <c r="H11" s="248"/>
      <c r="I11" s="248"/>
      <c r="J11" s="248"/>
    </row>
    <row r="12" spans="1:11" s="99" customFormat="1" ht="8.25" customHeight="1"/>
    <row r="13" spans="1:11" s="99" customFormat="1" ht="15" customHeight="1">
      <c r="A13" s="248" t="s">
        <v>125</v>
      </c>
      <c r="B13" s="248"/>
      <c r="C13" s="248"/>
      <c r="D13" s="248"/>
      <c r="E13" s="248"/>
      <c r="F13" s="248"/>
      <c r="G13" s="248"/>
      <c r="H13" s="248"/>
      <c r="I13" s="248"/>
      <c r="J13" s="248"/>
    </row>
    <row r="14" spans="1:11" s="99" customFormat="1" ht="15" customHeight="1">
      <c r="A14" s="248"/>
      <c r="B14" s="248"/>
      <c r="C14" s="248"/>
      <c r="D14" s="248"/>
      <c r="E14" s="248"/>
      <c r="F14" s="248"/>
      <c r="G14" s="248"/>
      <c r="H14" s="248"/>
      <c r="I14" s="248"/>
      <c r="J14" s="248"/>
    </row>
    <row r="15" spans="1:11" s="99" customFormat="1" ht="48" customHeight="1">
      <c r="A15" s="248"/>
      <c r="B15" s="248"/>
      <c r="C15" s="248"/>
      <c r="D15" s="248"/>
      <c r="E15" s="248"/>
      <c r="F15" s="248"/>
      <c r="G15" s="248"/>
      <c r="H15" s="248"/>
      <c r="I15" s="248"/>
      <c r="J15" s="248"/>
    </row>
    <row r="16" spans="1:11" s="99" customFormat="1" ht="15"/>
    <row r="17" spans="1:10" s="99" customFormat="1" ht="15">
      <c r="A17" s="146" t="s">
        <v>80</v>
      </c>
    </row>
    <row r="18" spans="1:10" s="99" customFormat="1" ht="15">
      <c r="A18" s="146"/>
    </row>
    <row r="19" spans="1:10" s="99" customFormat="1" ht="15" customHeight="1">
      <c r="A19" s="98" t="s">
        <v>126</v>
      </c>
      <c r="B19" s="183"/>
      <c r="C19" s="183"/>
      <c r="D19" s="183"/>
      <c r="E19" s="183"/>
      <c r="F19" s="183"/>
      <c r="G19" s="183"/>
      <c r="H19" s="183"/>
      <c r="I19" s="183"/>
      <c r="J19" s="183"/>
    </row>
    <row r="20" spans="1:10" s="99" customFormat="1" ht="12" customHeight="1">
      <c r="A20" s="98"/>
      <c r="B20" s="183"/>
      <c r="C20" s="183"/>
      <c r="D20" s="183"/>
      <c r="E20" s="183"/>
      <c r="F20" s="183"/>
      <c r="G20" s="183"/>
      <c r="H20" s="183"/>
      <c r="I20" s="183"/>
      <c r="J20" s="183"/>
    </row>
    <row r="21" spans="1:10" s="99" customFormat="1" ht="15" customHeight="1">
      <c r="A21" s="248" t="s">
        <v>131</v>
      </c>
      <c r="B21" s="248"/>
      <c r="C21" s="248"/>
      <c r="D21" s="248"/>
      <c r="E21" s="248"/>
      <c r="F21" s="248"/>
      <c r="G21" s="248"/>
      <c r="H21" s="248"/>
      <c r="I21" s="248"/>
      <c r="J21" s="248"/>
    </row>
    <row r="22" spans="1:10" s="99" customFormat="1" ht="15" customHeight="1">
      <c r="A22" s="248"/>
      <c r="B22" s="248"/>
      <c r="C22" s="248"/>
      <c r="D22" s="248"/>
      <c r="E22" s="248"/>
      <c r="F22" s="248"/>
      <c r="G22" s="248"/>
      <c r="H22" s="248"/>
      <c r="I22" s="248"/>
      <c r="J22" s="248"/>
    </row>
    <row r="23" spans="1:10" s="99" customFormat="1" ht="15" customHeight="1">
      <c r="A23" s="248"/>
      <c r="B23" s="248"/>
      <c r="C23" s="248"/>
      <c r="D23" s="248"/>
      <c r="E23" s="248"/>
      <c r="F23" s="248"/>
      <c r="G23" s="248"/>
      <c r="H23" s="248"/>
      <c r="I23" s="248"/>
      <c r="J23" s="248"/>
    </row>
    <row r="24" spans="1:10" s="99" customFormat="1" ht="15" customHeight="1">
      <c r="A24" s="248"/>
      <c r="B24" s="248"/>
      <c r="C24" s="248"/>
      <c r="D24" s="248"/>
      <c r="E24" s="248"/>
      <c r="F24" s="248"/>
      <c r="G24" s="248"/>
      <c r="H24" s="248"/>
      <c r="I24" s="248"/>
      <c r="J24" s="248"/>
    </row>
    <row r="25" spans="1:10" s="99" customFormat="1" ht="15" customHeight="1">
      <c r="A25" s="248"/>
      <c r="B25" s="248"/>
      <c r="C25" s="248"/>
      <c r="D25" s="248"/>
      <c r="E25" s="248"/>
      <c r="F25" s="248"/>
      <c r="G25" s="248"/>
      <c r="H25" s="248"/>
      <c r="I25" s="248"/>
      <c r="J25" s="248"/>
    </row>
    <row r="26" spans="1:10" s="99" customFormat="1" ht="77.25" customHeight="1">
      <c r="A26" s="248"/>
      <c r="B26" s="248"/>
      <c r="C26" s="248"/>
      <c r="D26" s="248"/>
      <c r="E26" s="248"/>
      <c r="F26" s="248"/>
      <c r="G26" s="248"/>
      <c r="H26" s="248"/>
      <c r="I26" s="248"/>
      <c r="J26" s="248"/>
    </row>
    <row r="27" spans="1:10" s="99" customFormat="1" ht="15" customHeight="1">
      <c r="A27" s="183"/>
      <c r="B27" s="183"/>
      <c r="C27" s="183"/>
      <c r="D27" s="183"/>
      <c r="E27" s="183"/>
      <c r="F27" s="183"/>
      <c r="G27" s="183"/>
      <c r="H27" s="183"/>
      <c r="I27" s="183"/>
      <c r="J27" s="183"/>
    </row>
    <row r="28" spans="1:10" s="99" customFormat="1" ht="15">
      <c r="A28" s="98" t="s">
        <v>132</v>
      </c>
    </row>
    <row r="29" spans="1:10" s="99" customFormat="1" ht="9.9499999999999993" customHeight="1"/>
    <row r="30" spans="1:10" s="99" customFormat="1" ht="15" customHeight="1">
      <c r="A30" s="248" t="s">
        <v>112</v>
      </c>
      <c r="B30" s="248"/>
      <c r="C30" s="248"/>
      <c r="D30" s="248"/>
      <c r="E30" s="248"/>
      <c r="F30" s="248"/>
      <c r="G30" s="248"/>
      <c r="H30" s="248"/>
      <c r="I30" s="248"/>
      <c r="J30" s="248"/>
    </row>
    <row r="31" spans="1:10" s="99" customFormat="1" ht="15" customHeight="1">
      <c r="A31" s="248"/>
      <c r="B31" s="248"/>
      <c r="C31" s="248"/>
      <c r="D31" s="248"/>
      <c r="E31" s="248"/>
      <c r="F31" s="248"/>
      <c r="G31" s="248"/>
      <c r="H31" s="248"/>
      <c r="I31" s="248"/>
      <c r="J31" s="248"/>
    </row>
    <row r="32" spans="1:10" s="99" customFormat="1" ht="15" customHeight="1">
      <c r="A32" s="248"/>
      <c r="B32" s="248"/>
      <c r="C32" s="248"/>
      <c r="D32" s="248"/>
      <c r="E32" s="248"/>
      <c r="F32" s="248"/>
      <c r="G32" s="248"/>
      <c r="H32" s="248"/>
      <c r="I32" s="248"/>
      <c r="J32" s="248"/>
    </row>
    <row r="33" spans="1:10" s="99" customFormat="1" ht="15" customHeight="1">
      <c r="A33" s="248"/>
      <c r="B33" s="248"/>
      <c r="C33" s="248"/>
      <c r="D33" s="248"/>
      <c r="E33" s="248"/>
      <c r="F33" s="248"/>
      <c r="G33" s="248"/>
      <c r="H33" s="248"/>
      <c r="I33" s="248"/>
      <c r="J33" s="248"/>
    </row>
    <row r="34" spans="1:10" s="99" customFormat="1" ht="15" customHeight="1">
      <c r="A34" s="248"/>
      <c r="B34" s="248"/>
      <c r="C34" s="248"/>
      <c r="D34" s="248"/>
      <c r="E34" s="248"/>
      <c r="F34" s="248"/>
      <c r="G34" s="248"/>
      <c r="H34" s="248"/>
      <c r="I34" s="248"/>
      <c r="J34" s="248"/>
    </row>
    <row r="35" spans="1:10" s="99" customFormat="1" ht="15" customHeight="1">
      <c r="A35" s="248"/>
      <c r="B35" s="248"/>
      <c r="C35" s="248"/>
      <c r="D35" s="248"/>
      <c r="E35" s="248"/>
      <c r="F35" s="248"/>
      <c r="G35" s="248"/>
      <c r="H35" s="248"/>
      <c r="I35" s="248"/>
      <c r="J35" s="248"/>
    </row>
    <row r="36" spans="1:10" s="99" customFormat="1" ht="15" customHeight="1">
      <c r="A36" s="248"/>
      <c r="B36" s="248"/>
      <c r="C36" s="248"/>
      <c r="D36" s="248"/>
      <c r="E36" s="248"/>
      <c r="F36" s="248"/>
      <c r="G36" s="248"/>
      <c r="H36" s="248"/>
      <c r="I36" s="248"/>
      <c r="J36" s="248"/>
    </row>
    <row r="37" spans="1:10" s="99" customFormat="1" ht="15" customHeight="1">
      <c r="A37" s="248"/>
      <c r="B37" s="248"/>
      <c r="C37" s="248"/>
      <c r="D37" s="248"/>
      <c r="E37" s="248"/>
      <c r="F37" s="248"/>
      <c r="G37" s="248"/>
      <c r="H37" s="248"/>
      <c r="I37" s="248"/>
      <c r="J37" s="248"/>
    </row>
    <row r="38" spans="1:10" s="99" customFormat="1" ht="60" customHeight="1">
      <c r="A38" s="248"/>
      <c r="B38" s="248"/>
      <c r="C38" s="248"/>
      <c r="D38" s="248"/>
      <c r="E38" s="248"/>
      <c r="F38" s="248"/>
      <c r="G38" s="248"/>
      <c r="H38" s="248"/>
      <c r="I38" s="248"/>
      <c r="J38" s="248"/>
    </row>
    <row r="39" spans="1:10" s="99" customFormat="1" ht="15"/>
    <row r="40" spans="1:10" s="99" customFormat="1" ht="15">
      <c r="A40" s="98" t="s">
        <v>135</v>
      </c>
    </row>
    <row r="41" spans="1:10" s="99" customFormat="1" ht="9.75" customHeight="1"/>
    <row r="42" spans="1:10" s="99" customFormat="1" ht="15" customHeight="1">
      <c r="A42" s="248" t="s">
        <v>138</v>
      </c>
      <c r="B42" s="248"/>
      <c r="C42" s="248"/>
      <c r="D42" s="248"/>
      <c r="E42" s="248"/>
      <c r="F42" s="248"/>
      <c r="G42" s="248"/>
      <c r="H42" s="248"/>
      <c r="I42" s="248"/>
      <c r="J42" s="248"/>
    </row>
    <row r="43" spans="1:10" s="99" customFormat="1" ht="15" customHeight="1">
      <c r="A43" s="248"/>
      <c r="B43" s="248"/>
      <c r="C43" s="248"/>
      <c r="D43" s="248"/>
      <c r="E43" s="248"/>
      <c r="F43" s="248"/>
      <c r="G43" s="248"/>
      <c r="H43" s="248"/>
      <c r="I43" s="248"/>
      <c r="J43" s="248"/>
    </row>
    <row r="44" spans="1:10" s="99" customFormat="1" ht="15" customHeight="1">
      <c r="A44" s="248"/>
      <c r="B44" s="248"/>
      <c r="C44" s="248"/>
      <c r="D44" s="248"/>
      <c r="E44" s="248"/>
      <c r="F44" s="248"/>
      <c r="G44" s="248"/>
      <c r="H44" s="248"/>
      <c r="I44" s="248"/>
      <c r="J44" s="248"/>
    </row>
    <row r="45" spans="1:10" s="99" customFormat="1" ht="15" customHeight="1">
      <c r="A45" s="248"/>
      <c r="B45" s="248"/>
      <c r="C45" s="248"/>
      <c r="D45" s="248"/>
      <c r="E45" s="248"/>
      <c r="F45" s="248"/>
      <c r="G45" s="248"/>
      <c r="H45" s="248"/>
      <c r="I45" s="248"/>
      <c r="J45" s="248"/>
    </row>
    <row r="46" spans="1:10" s="99" customFormat="1" ht="15" customHeight="1">
      <c r="A46" s="248"/>
      <c r="B46" s="248"/>
      <c r="C46" s="248"/>
      <c r="D46" s="248"/>
      <c r="E46" s="248"/>
      <c r="F46" s="248"/>
      <c r="G46" s="248"/>
      <c r="H46" s="248"/>
      <c r="I46" s="248"/>
      <c r="J46" s="248"/>
    </row>
    <row r="47" spans="1:10" s="99" customFormat="1" ht="51" customHeight="1">
      <c r="A47" s="248"/>
      <c r="B47" s="248"/>
      <c r="C47" s="248"/>
      <c r="D47" s="248"/>
      <c r="E47" s="248"/>
      <c r="F47" s="248"/>
      <c r="G47" s="248"/>
      <c r="H47" s="248"/>
      <c r="I47" s="248"/>
      <c r="J47" s="248"/>
    </row>
    <row r="48" spans="1:10" s="99" customFormat="1" ht="15" customHeight="1">
      <c r="A48" s="183"/>
      <c r="B48" s="183"/>
      <c r="C48" s="183"/>
      <c r="D48" s="183"/>
      <c r="E48" s="183"/>
      <c r="F48" s="183"/>
      <c r="G48" s="183"/>
      <c r="H48" s="183"/>
      <c r="I48" s="183"/>
      <c r="J48" s="183"/>
    </row>
    <row r="49" spans="1:10" s="99" customFormat="1" ht="15">
      <c r="A49" s="98" t="s">
        <v>136</v>
      </c>
    </row>
    <row r="50" spans="1:10" s="99" customFormat="1" ht="9.9499999999999993" customHeight="1"/>
    <row r="51" spans="1:10" s="99" customFormat="1" ht="15" customHeight="1">
      <c r="A51" s="248" t="s">
        <v>113</v>
      </c>
      <c r="B51" s="248"/>
      <c r="C51" s="248"/>
      <c r="D51" s="248"/>
      <c r="E51" s="248"/>
      <c r="F51" s="248"/>
      <c r="G51" s="248"/>
      <c r="H51" s="248"/>
      <c r="I51" s="248"/>
      <c r="J51" s="248"/>
    </row>
    <row r="52" spans="1:10" s="99" customFormat="1" ht="15" customHeight="1">
      <c r="A52" s="248"/>
      <c r="B52" s="248"/>
      <c r="C52" s="248"/>
      <c r="D52" s="248"/>
      <c r="E52" s="248"/>
      <c r="F52" s="248"/>
      <c r="G52" s="248"/>
      <c r="H52" s="248"/>
      <c r="I52" s="248"/>
      <c r="J52" s="248"/>
    </row>
    <row r="53" spans="1:10" s="99" customFormat="1" ht="15" customHeight="1">
      <c r="A53" s="248"/>
      <c r="B53" s="248"/>
      <c r="C53" s="248"/>
      <c r="D53" s="248"/>
      <c r="E53" s="248"/>
      <c r="F53" s="248"/>
      <c r="G53" s="248"/>
      <c r="H53" s="248"/>
      <c r="I53" s="248"/>
      <c r="J53" s="248"/>
    </row>
    <row r="54" spans="1:10" s="99" customFormat="1" ht="15" customHeight="1">
      <c r="A54" s="248"/>
      <c r="B54" s="248"/>
      <c r="C54" s="248"/>
      <c r="D54" s="248"/>
      <c r="E54" s="248"/>
      <c r="F54" s="248"/>
      <c r="G54" s="248"/>
      <c r="H54" s="248"/>
      <c r="I54" s="248"/>
      <c r="J54" s="248"/>
    </row>
    <row r="55" spans="1:10" s="99" customFormat="1" ht="15" customHeight="1">
      <c r="A55" s="248"/>
      <c r="B55" s="248"/>
      <c r="C55" s="248"/>
      <c r="D55" s="248"/>
      <c r="E55" s="248"/>
      <c r="F55" s="248"/>
      <c r="G55" s="248"/>
      <c r="H55" s="248"/>
      <c r="I55" s="248"/>
      <c r="J55" s="248"/>
    </row>
    <row r="56" spans="1:10" s="99" customFormat="1" ht="23.25" customHeight="1">
      <c r="A56" s="248"/>
      <c r="B56" s="248"/>
      <c r="C56" s="248"/>
      <c r="D56" s="248"/>
      <c r="E56" s="248"/>
      <c r="F56" s="248"/>
      <c r="G56" s="248"/>
      <c r="H56" s="248"/>
      <c r="I56" s="248"/>
      <c r="J56" s="248"/>
    </row>
    <row r="57" spans="1:10" s="99" customFormat="1" ht="15"/>
    <row r="58" spans="1:10" s="99" customFormat="1" ht="15">
      <c r="A58" s="98" t="s">
        <v>139</v>
      </c>
    </row>
    <row r="59" spans="1:10" s="99" customFormat="1" ht="9.9499999999999993" customHeight="1"/>
    <row r="60" spans="1:10" s="99" customFormat="1" ht="15" customHeight="1">
      <c r="A60" s="248" t="s">
        <v>115</v>
      </c>
      <c r="B60" s="248"/>
      <c r="C60" s="248"/>
      <c r="D60" s="248"/>
      <c r="E60" s="248"/>
      <c r="F60" s="248"/>
      <c r="G60" s="248"/>
      <c r="H60" s="248"/>
      <c r="I60" s="248"/>
      <c r="J60" s="248"/>
    </row>
    <row r="61" spans="1:10" s="99" customFormat="1" ht="15" customHeight="1">
      <c r="A61" s="248"/>
      <c r="B61" s="248"/>
      <c r="C61" s="248"/>
      <c r="D61" s="248"/>
      <c r="E61" s="248"/>
      <c r="F61" s="248"/>
      <c r="G61" s="248"/>
      <c r="H61" s="248"/>
      <c r="I61" s="248"/>
      <c r="J61" s="248"/>
    </row>
    <row r="62" spans="1:10" s="99" customFormat="1" ht="15" customHeight="1">
      <c r="A62" s="248"/>
      <c r="B62" s="248"/>
      <c r="C62" s="248"/>
      <c r="D62" s="248"/>
      <c r="E62" s="248"/>
      <c r="F62" s="248"/>
      <c r="G62" s="248"/>
      <c r="H62" s="248"/>
      <c r="I62" s="248"/>
      <c r="J62" s="248"/>
    </row>
    <row r="63" spans="1:10" s="99" customFormat="1" ht="15" customHeight="1">
      <c r="A63" s="183"/>
      <c r="B63" s="183"/>
      <c r="C63" s="183"/>
      <c r="D63" s="183"/>
      <c r="E63" s="183"/>
      <c r="F63" s="183"/>
      <c r="G63" s="183"/>
      <c r="H63" s="183"/>
      <c r="I63" s="183"/>
      <c r="J63" s="183"/>
    </row>
    <row r="64" spans="1:10" s="99" customFormat="1" ht="15">
      <c r="A64" s="145" t="s">
        <v>78</v>
      </c>
    </row>
    <row r="65" spans="1:10" s="99" customFormat="1" ht="15"/>
    <row r="66" spans="1:10" s="99" customFormat="1" ht="15" customHeight="1">
      <c r="A66" s="248" t="s">
        <v>142</v>
      </c>
      <c r="B66" s="248"/>
      <c r="C66" s="248"/>
      <c r="D66" s="248"/>
      <c r="E66" s="248"/>
      <c r="F66" s="248"/>
      <c r="G66" s="248"/>
      <c r="H66" s="248"/>
      <c r="I66" s="248"/>
      <c r="J66" s="248"/>
    </row>
    <row r="67" spans="1:10" s="99" customFormat="1" ht="15" customHeight="1">
      <c r="A67" s="248"/>
      <c r="B67" s="248"/>
      <c r="C67" s="248"/>
      <c r="D67" s="248"/>
      <c r="E67" s="248"/>
      <c r="F67" s="248"/>
      <c r="G67" s="248"/>
      <c r="H67" s="248"/>
      <c r="I67" s="248"/>
      <c r="J67" s="248"/>
    </row>
    <row r="68" spans="1:10" s="99" customFormat="1" ht="15" customHeight="1">
      <c r="A68" s="248"/>
      <c r="B68" s="248"/>
      <c r="C68" s="248"/>
      <c r="D68" s="248"/>
      <c r="E68" s="248"/>
      <c r="F68" s="248"/>
      <c r="G68" s="248"/>
      <c r="H68" s="248"/>
      <c r="I68" s="248"/>
      <c r="J68" s="248"/>
    </row>
    <row r="69" spans="1:10" s="99" customFormat="1" ht="15">
      <c r="A69" s="143"/>
      <c r="B69" s="143"/>
      <c r="C69" s="143"/>
      <c r="D69" s="143"/>
      <c r="E69" s="143"/>
      <c r="F69" s="143"/>
      <c r="G69" s="143"/>
      <c r="H69" s="143"/>
      <c r="I69" s="143"/>
      <c r="J69" s="143"/>
    </row>
    <row r="70" spans="1:10" s="99" customFormat="1" ht="16.5" customHeight="1">
      <c r="A70" s="248" t="s">
        <v>110</v>
      </c>
      <c r="B70" s="248"/>
      <c r="C70" s="248"/>
      <c r="D70" s="248"/>
      <c r="E70" s="248"/>
      <c r="F70" s="248"/>
      <c r="G70" s="248"/>
      <c r="H70" s="248"/>
      <c r="I70" s="248"/>
      <c r="J70" s="248"/>
    </row>
    <row r="71" spans="1:10" s="99" customFormat="1" ht="18.75" customHeight="1">
      <c r="A71" s="248"/>
      <c r="B71" s="248"/>
      <c r="C71" s="248"/>
      <c r="D71" s="248"/>
      <c r="E71" s="248"/>
      <c r="F71" s="248"/>
      <c r="G71" s="248"/>
      <c r="H71" s="248"/>
      <c r="I71" s="248"/>
      <c r="J71" s="248"/>
    </row>
    <row r="72" spans="1:10" s="99" customFormat="1" ht="15">
      <c r="A72" s="143"/>
      <c r="B72" s="143"/>
      <c r="C72" s="143"/>
      <c r="D72" s="143"/>
      <c r="E72" s="143"/>
      <c r="F72" s="143"/>
      <c r="G72" s="143"/>
      <c r="H72" s="143"/>
      <c r="I72" s="143"/>
      <c r="J72" s="143"/>
    </row>
    <row r="73" spans="1:10" s="99" customFormat="1" ht="15" customHeight="1">
      <c r="A73" s="248" t="s">
        <v>143</v>
      </c>
      <c r="B73" s="248"/>
      <c r="C73" s="248"/>
      <c r="D73" s="248"/>
      <c r="E73" s="248"/>
      <c r="F73" s="248"/>
      <c r="G73" s="248"/>
      <c r="H73" s="248"/>
      <c r="I73" s="248"/>
      <c r="J73" s="248"/>
    </row>
    <row r="74" spans="1:10" s="99" customFormat="1" ht="15" customHeight="1">
      <c r="A74" s="248"/>
      <c r="B74" s="248"/>
      <c r="C74" s="248"/>
      <c r="D74" s="248"/>
      <c r="E74" s="248"/>
      <c r="F74" s="248"/>
      <c r="G74" s="248"/>
      <c r="H74" s="248"/>
      <c r="I74" s="248"/>
      <c r="J74" s="248"/>
    </row>
    <row r="75" spans="1:10" s="99" customFormat="1" ht="15.75" customHeight="1">
      <c r="A75" s="143"/>
      <c r="B75" s="143"/>
      <c r="C75" s="143"/>
      <c r="D75" s="143"/>
      <c r="E75" s="143"/>
      <c r="F75" s="143"/>
      <c r="G75" s="143"/>
      <c r="H75" s="143"/>
      <c r="I75" s="143"/>
      <c r="J75" s="143"/>
    </row>
    <row r="76" spans="1:10" s="99" customFormat="1" ht="15" customHeight="1">
      <c r="A76" s="248" t="s">
        <v>114</v>
      </c>
      <c r="B76" s="248"/>
      <c r="C76" s="248"/>
      <c r="D76" s="248"/>
      <c r="E76" s="248"/>
      <c r="F76" s="248"/>
      <c r="G76" s="248"/>
      <c r="H76" s="248"/>
      <c r="I76" s="248"/>
      <c r="J76" s="248"/>
    </row>
    <row r="77" spans="1:10" s="99" customFormat="1" ht="49.5" customHeight="1">
      <c r="A77" s="248"/>
      <c r="B77" s="248"/>
      <c r="C77" s="248"/>
      <c r="D77" s="248"/>
      <c r="E77" s="248"/>
      <c r="F77" s="248"/>
      <c r="G77" s="248"/>
      <c r="H77" s="248"/>
      <c r="I77" s="248"/>
      <c r="J77" s="248"/>
    </row>
    <row r="78" spans="1:10" ht="15">
      <c r="A78" s="99"/>
    </row>
    <row r="79" spans="1:10" ht="18.75">
      <c r="A79" s="251" t="s">
        <v>70</v>
      </c>
      <c r="B79" s="251"/>
      <c r="C79" s="251"/>
      <c r="D79" s="251"/>
      <c r="E79" s="251"/>
      <c r="F79" s="251"/>
      <c r="G79" s="251"/>
      <c r="H79" s="251"/>
      <c r="I79" s="251"/>
      <c r="J79" s="251"/>
    </row>
    <row r="80" spans="1:10" ht="15">
      <c r="A80" s="99"/>
    </row>
    <row r="81" spans="1:10" ht="18.75">
      <c r="A81" s="252" t="s">
        <v>69</v>
      </c>
      <c r="B81" s="252"/>
      <c r="C81" s="252"/>
      <c r="D81" s="252"/>
      <c r="E81" s="252"/>
      <c r="F81" s="252"/>
      <c r="G81" s="252"/>
      <c r="H81" s="252"/>
      <c r="I81" s="252"/>
      <c r="J81" s="252"/>
    </row>
    <row r="82" spans="1:10" ht="15">
      <c r="A82" s="99"/>
    </row>
    <row r="83" spans="1:10" ht="15">
      <c r="A83" s="99"/>
    </row>
    <row r="84" spans="1:10" ht="15">
      <c r="A84" s="99"/>
    </row>
    <row r="85" spans="1:10" ht="15">
      <c r="A85" s="99"/>
    </row>
    <row r="86" spans="1:10" ht="15">
      <c r="A86" s="99"/>
    </row>
    <row r="87" spans="1:10" ht="15">
      <c r="A87" s="99"/>
    </row>
    <row r="88" spans="1:10" ht="15">
      <c r="A88" s="99"/>
    </row>
    <row r="89" spans="1:10" ht="15">
      <c r="A89" s="99"/>
    </row>
    <row r="90" spans="1:10" ht="15">
      <c r="A90" s="99"/>
    </row>
    <row r="91" spans="1:10" ht="15">
      <c r="A91" s="99"/>
    </row>
    <row r="92" spans="1:10" ht="15">
      <c r="A92" s="99"/>
    </row>
    <row r="93" spans="1:10" ht="15">
      <c r="A93" s="99"/>
    </row>
  </sheetData>
  <mergeCells count="16">
    <mergeCell ref="A76:J77"/>
    <mergeCell ref="A79:J79"/>
    <mergeCell ref="A81:J81"/>
    <mergeCell ref="A60:J62"/>
    <mergeCell ref="A66:J68"/>
    <mergeCell ref="A70:J71"/>
    <mergeCell ref="A73:J74"/>
    <mergeCell ref="A13:J15"/>
    <mergeCell ref="A30:J38"/>
    <mergeCell ref="A51:J56"/>
    <mergeCell ref="A1:J1"/>
    <mergeCell ref="A2:J2"/>
    <mergeCell ref="A3:J3"/>
    <mergeCell ref="A7:J11"/>
    <mergeCell ref="A42:J47"/>
    <mergeCell ref="A21:J26"/>
  </mergeCells>
  <hyperlinks>
    <hyperlink ref="A81" r:id="rId1" xr:uid="{00000000-0004-0000-0200-000000000000}"/>
  </hyperlinks>
  <pageMargins left="0.7" right="0.7" top="0.75" bottom="0.75" header="0.3" footer="0.3"/>
  <pageSetup scale="86" orientation="portrait" r:id="rId2"/>
  <rowBreaks count="2" manualBreakCount="2">
    <brk id="27" max="9" man="1"/>
    <brk id="5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D1193-1224-415A-BF88-D7C568ED32F3}">
  <sheetPr>
    <tabColor rgb="FF0070C0"/>
  </sheetPr>
  <dimension ref="A1:Z30"/>
  <sheetViews>
    <sheetView zoomScaleNormal="100" workbookViewId="0">
      <selection activeCell="K5" sqref="K5"/>
    </sheetView>
  </sheetViews>
  <sheetFormatPr defaultColWidth="9.140625" defaultRowHeight="15"/>
  <cols>
    <col min="1" max="1" width="47.7109375" style="9" customWidth="1"/>
    <col min="2" max="2" width="11.42578125" style="9" bestFit="1" customWidth="1"/>
    <col min="3" max="5" width="11.5703125" style="9" customWidth="1"/>
    <col min="6" max="6" width="11.140625" style="9" customWidth="1"/>
    <col min="7" max="7" width="11.42578125" style="9" bestFit="1" customWidth="1"/>
    <col min="8" max="10" width="11.5703125" style="9" customWidth="1"/>
    <col min="11" max="11" width="11.140625" style="9" customWidth="1"/>
    <col min="12" max="12" width="11.42578125" style="9" bestFit="1" customWidth="1"/>
    <col min="13" max="13" width="11.7109375" style="9" customWidth="1"/>
    <col min="14" max="15" width="11.5703125" style="9" customWidth="1"/>
    <col min="16" max="16" width="11.140625" style="9" customWidth="1"/>
    <col min="17" max="17" width="11.42578125" style="9" bestFit="1" customWidth="1"/>
    <col min="18" max="20" width="11.5703125" style="9" customWidth="1"/>
    <col min="21" max="21" width="11.140625" style="9" customWidth="1"/>
    <col min="22" max="22" width="11.42578125" style="9" bestFit="1" customWidth="1"/>
    <col min="23" max="25" width="11.5703125" style="9" customWidth="1"/>
    <col min="26" max="26" width="11.140625" style="9" customWidth="1"/>
    <col min="27" max="16384" width="9.140625" style="9"/>
  </cols>
  <sheetData>
    <row r="1" spans="1:26" ht="20.25" customHeight="1">
      <c r="A1" s="308" t="s">
        <v>39</v>
      </c>
      <c r="B1" s="308"/>
      <c r="C1" s="308"/>
      <c r="D1" s="308"/>
      <c r="E1" s="308"/>
      <c r="F1" s="308"/>
      <c r="G1" s="308"/>
      <c r="H1" s="308"/>
      <c r="I1" s="308"/>
      <c r="J1" s="308"/>
      <c r="K1" s="308"/>
      <c r="L1" s="308"/>
      <c r="M1" s="308"/>
      <c r="N1" s="308"/>
      <c r="O1" s="308"/>
      <c r="P1" s="308"/>
      <c r="Q1" s="308"/>
      <c r="R1" s="308"/>
      <c r="S1" s="308"/>
      <c r="T1" s="238"/>
      <c r="U1" s="238"/>
      <c r="V1" s="238"/>
      <c r="W1" s="238"/>
      <c r="X1" s="238"/>
      <c r="Y1" s="238"/>
      <c r="Z1" s="238"/>
    </row>
    <row r="2" spans="1:26" ht="20.25">
      <c r="A2" s="308" t="s">
        <v>170</v>
      </c>
      <c r="B2" s="308"/>
      <c r="C2" s="308"/>
      <c r="D2" s="308"/>
      <c r="E2" s="308"/>
      <c r="F2" s="308"/>
      <c r="G2" s="308"/>
      <c r="H2" s="308"/>
      <c r="I2" s="308"/>
      <c r="J2" s="308"/>
      <c r="K2" s="308"/>
      <c r="L2" s="308"/>
      <c r="M2" s="308"/>
      <c r="N2" s="308"/>
      <c r="O2" s="308"/>
      <c r="P2" s="308"/>
      <c r="Q2" s="308"/>
      <c r="R2" s="308"/>
      <c r="S2" s="308"/>
      <c r="T2" s="238"/>
      <c r="U2" s="238"/>
      <c r="V2" s="238"/>
      <c r="W2" s="238"/>
      <c r="X2" s="238"/>
      <c r="Y2" s="238"/>
      <c r="Z2" s="238"/>
    </row>
    <row r="3" spans="1:26" ht="21" thickBot="1">
      <c r="A3" s="329" t="s">
        <v>52</v>
      </c>
      <c r="B3" s="329"/>
      <c r="C3" s="329"/>
      <c r="D3" s="329"/>
      <c r="E3" s="329"/>
      <c r="F3" s="329"/>
      <c r="G3" s="329"/>
      <c r="H3" s="329"/>
      <c r="I3" s="329"/>
      <c r="J3" s="329"/>
      <c r="K3" s="329"/>
      <c r="L3" s="329"/>
      <c r="M3" s="329"/>
      <c r="N3" s="329"/>
      <c r="O3" s="329"/>
      <c r="P3" s="329"/>
      <c r="Q3" s="329"/>
      <c r="R3" s="329"/>
      <c r="S3" s="329"/>
      <c r="T3" s="239"/>
      <c r="U3" s="239"/>
      <c r="V3" s="239"/>
      <c r="W3" s="239"/>
      <c r="X3" s="239"/>
      <c r="Y3" s="239"/>
      <c r="Z3" s="239"/>
    </row>
    <row r="4" spans="1:26">
      <c r="A4" s="47"/>
      <c r="B4" s="47"/>
      <c r="C4" s="47"/>
      <c r="D4" s="47"/>
      <c r="E4" s="53"/>
      <c r="F4" s="47"/>
      <c r="G4" s="47"/>
      <c r="H4" s="47"/>
      <c r="I4" s="47"/>
      <c r="J4" s="53"/>
      <c r="K4" s="47"/>
      <c r="L4" s="47"/>
      <c r="M4" s="47"/>
      <c r="N4" s="47"/>
      <c r="O4" s="53"/>
      <c r="P4" s="47"/>
      <c r="Q4" s="47"/>
      <c r="R4" s="47"/>
      <c r="S4" s="47"/>
      <c r="T4" s="53"/>
      <c r="U4" s="47"/>
      <c r="V4" s="47"/>
      <c r="W4" s="47"/>
      <c r="X4" s="47"/>
      <c r="Y4" s="53"/>
      <c r="Z4" s="47"/>
    </row>
    <row r="5" spans="1:26" ht="18.75">
      <c r="A5" s="187" t="s">
        <v>72</v>
      </c>
      <c r="B5" s="187"/>
      <c r="C5" s="187"/>
      <c r="D5" s="187"/>
      <c r="E5" s="187"/>
      <c r="F5" s="187"/>
    </row>
    <row r="6" spans="1:26">
      <c r="A6" s="50"/>
      <c r="B6" s="53"/>
      <c r="C6" s="53"/>
      <c r="D6" s="53"/>
      <c r="E6" s="53"/>
      <c r="F6" s="47"/>
      <c r="G6" s="53"/>
      <c r="H6" s="53"/>
      <c r="I6" s="53"/>
      <c r="J6" s="53"/>
      <c r="K6" s="47"/>
      <c r="L6" s="53"/>
      <c r="M6" s="53"/>
      <c r="N6" s="53"/>
      <c r="O6" s="53"/>
      <c r="P6" s="47"/>
      <c r="Q6" s="53"/>
      <c r="R6" s="53"/>
      <c r="S6" s="53"/>
      <c r="T6" s="53"/>
      <c r="U6" s="47"/>
      <c r="V6" s="53"/>
      <c r="W6" s="53"/>
      <c r="X6" s="53"/>
      <c r="Y6" s="53"/>
      <c r="Z6" s="47"/>
    </row>
    <row r="7" spans="1:26" ht="31.5" customHeight="1">
      <c r="A7" s="47"/>
      <c r="B7" s="61">
        <f>'2. Proposed Usage'!A11</f>
        <v>0</v>
      </c>
      <c r="C7" s="61">
        <f>'2. Proposed Usage'!A12</f>
        <v>0</v>
      </c>
      <c r="D7" s="61">
        <f>'2. Proposed Usage'!A13</f>
        <v>0</v>
      </c>
      <c r="E7" s="61">
        <f>'2. Proposed Usage'!A14</f>
        <v>0</v>
      </c>
      <c r="F7" s="61">
        <f>'2. Proposed Usage'!A15</f>
        <v>0</v>
      </c>
      <c r="G7" s="61">
        <f>'2. Proposed Usage'!A16</f>
        <v>0</v>
      </c>
      <c r="H7" s="61">
        <f>'2. Proposed Usage'!A17</f>
        <v>0</v>
      </c>
      <c r="I7" s="61">
        <f>'2. Proposed Usage'!A18</f>
        <v>0</v>
      </c>
      <c r="J7" s="61">
        <f>'2. Proposed Usage'!A19</f>
        <v>0</v>
      </c>
      <c r="K7" s="61">
        <f>'2. Proposed Usage'!A20</f>
        <v>0</v>
      </c>
      <c r="L7" s="61">
        <f>'2. Proposed Usage'!A21</f>
        <v>0</v>
      </c>
      <c r="M7" s="61">
        <f>'2. Proposed Usage'!A22</f>
        <v>0</v>
      </c>
      <c r="N7" s="61">
        <f>'2. Proposed Usage'!A23</f>
        <v>0</v>
      </c>
      <c r="O7" s="61">
        <f>'2. Proposed Usage'!A24</f>
        <v>0</v>
      </c>
      <c r="P7" s="61">
        <f>'2. Proposed Usage'!A25</f>
        <v>0</v>
      </c>
      <c r="Q7" s="61">
        <f>'2. Proposed Usage'!A26</f>
        <v>0</v>
      </c>
      <c r="R7" s="61">
        <f>'2. Proposed Usage'!A27</f>
        <v>0</v>
      </c>
      <c r="S7" s="61">
        <f>'2. Proposed Usage'!A28</f>
        <v>0</v>
      </c>
      <c r="T7" s="61">
        <f>'2. Proposed Usage'!A29</f>
        <v>0</v>
      </c>
      <c r="U7" s="61">
        <f>'2. Proposed Usage'!A30</f>
        <v>0</v>
      </c>
      <c r="V7" s="61">
        <f>'2. Proposed Usage'!A31</f>
        <v>0</v>
      </c>
      <c r="W7" s="61">
        <f>'2. Proposed Usage'!A32</f>
        <v>0</v>
      </c>
      <c r="X7" s="61">
        <f>'2. Proposed Usage'!A33</f>
        <v>0</v>
      </c>
      <c r="Y7" s="61">
        <f>'2. Proposed Usage'!A34</f>
        <v>0</v>
      </c>
      <c r="Z7" s="61">
        <f>'2. Proposed Usage'!A35</f>
        <v>0</v>
      </c>
    </row>
    <row r="8" spans="1:26">
      <c r="A8" s="47"/>
      <c r="B8" s="53"/>
      <c r="C8" s="53"/>
      <c r="D8" s="53"/>
      <c r="E8" s="53"/>
      <c r="F8" s="53"/>
      <c r="G8" s="53"/>
      <c r="H8" s="53"/>
      <c r="I8" s="53"/>
      <c r="J8" s="53"/>
      <c r="K8" s="53"/>
      <c r="L8" s="53"/>
      <c r="M8" s="53"/>
      <c r="N8" s="53"/>
      <c r="O8" s="53"/>
      <c r="P8" s="53"/>
      <c r="Q8" s="53"/>
      <c r="R8" s="53"/>
      <c r="S8" s="53"/>
      <c r="T8" s="53"/>
      <c r="U8" s="53"/>
      <c r="V8" s="53"/>
      <c r="W8" s="53"/>
      <c r="X8" s="53"/>
      <c r="Y8" s="53"/>
      <c r="Z8" s="53"/>
    </row>
    <row r="9" spans="1:26">
      <c r="A9" s="50" t="s">
        <v>51</v>
      </c>
      <c r="B9" s="55" t="e">
        <f>+'Expense Summary'!D27</f>
        <v>#DIV/0!</v>
      </c>
      <c r="C9" s="55" t="e">
        <f>+'Expense Summary'!E27</f>
        <v>#DIV/0!</v>
      </c>
      <c r="D9" s="55" t="e">
        <f>+'Expense Summary'!F27</f>
        <v>#DIV/0!</v>
      </c>
      <c r="E9" s="55" t="e">
        <f>+'Expense Summary'!G27</f>
        <v>#DIV/0!</v>
      </c>
      <c r="F9" s="55" t="e">
        <f>+'Expense Summary'!H27</f>
        <v>#DIV/0!</v>
      </c>
      <c r="G9" s="55" t="e">
        <f>+'Expense Summary'!I27</f>
        <v>#DIV/0!</v>
      </c>
      <c r="H9" s="55" t="e">
        <f>+'Expense Summary'!J27</f>
        <v>#DIV/0!</v>
      </c>
      <c r="I9" s="55" t="e">
        <f>+'Expense Summary'!K27</f>
        <v>#DIV/0!</v>
      </c>
      <c r="J9" s="55" t="e">
        <f>+'Expense Summary'!L27</f>
        <v>#DIV/0!</v>
      </c>
      <c r="K9" s="55" t="e">
        <f>+'Expense Summary'!M27</f>
        <v>#DIV/0!</v>
      </c>
      <c r="L9" s="55" t="e">
        <f>+'Expense Summary'!N27</f>
        <v>#DIV/0!</v>
      </c>
      <c r="M9" s="55" t="e">
        <f>+'Expense Summary'!O27</f>
        <v>#DIV/0!</v>
      </c>
      <c r="N9" s="55" t="e">
        <f>+'Expense Summary'!P27</f>
        <v>#DIV/0!</v>
      </c>
      <c r="O9" s="55" t="e">
        <f>+'Expense Summary'!Q27</f>
        <v>#DIV/0!</v>
      </c>
      <c r="P9" s="55" t="e">
        <f>+'Expense Summary'!R27</f>
        <v>#DIV/0!</v>
      </c>
      <c r="Q9" s="55" t="e">
        <f>+'Expense Summary'!S27</f>
        <v>#DIV/0!</v>
      </c>
      <c r="R9" s="55" t="e">
        <f>+'Expense Summary'!T27</f>
        <v>#DIV/0!</v>
      </c>
      <c r="S9" s="55" t="e">
        <f>+'Expense Summary'!U27</f>
        <v>#DIV/0!</v>
      </c>
      <c r="T9" s="55" t="e">
        <f>+'Expense Summary'!V27</f>
        <v>#DIV/0!</v>
      </c>
      <c r="U9" s="55" t="e">
        <f>+'Expense Summary'!W27</f>
        <v>#DIV/0!</v>
      </c>
      <c r="V9" s="55" t="e">
        <f>+'Expense Summary'!X27</f>
        <v>#DIV/0!</v>
      </c>
      <c r="W9" s="55" t="e">
        <f>+'Expense Summary'!Y27</f>
        <v>#DIV/0!</v>
      </c>
      <c r="X9" s="55" t="e">
        <f>+'Expense Summary'!Z27</f>
        <v>#DIV/0!</v>
      </c>
      <c r="Y9" s="55" t="e">
        <f>+'Expense Summary'!AA27</f>
        <v>#DIV/0!</v>
      </c>
      <c r="Z9" s="55" t="e">
        <f>+'Expense Summary'!AB27</f>
        <v>#DIV/0!</v>
      </c>
    </row>
    <row r="10" spans="1:26">
      <c r="A10" s="47" t="s">
        <v>105</v>
      </c>
      <c r="B10" s="55" t="e">
        <f>'Expense Summary'!D46</f>
        <v>#DIV/0!</v>
      </c>
      <c r="C10" s="55" t="e">
        <f>'Expense Summary'!E46</f>
        <v>#DIV/0!</v>
      </c>
      <c r="D10" s="55" t="e">
        <f>'Expense Summary'!F46</f>
        <v>#DIV/0!</v>
      </c>
      <c r="E10" s="55" t="e">
        <f>'Expense Summary'!G46</f>
        <v>#DIV/0!</v>
      </c>
      <c r="F10" s="55" t="e">
        <f>'Expense Summary'!H46</f>
        <v>#DIV/0!</v>
      </c>
      <c r="G10" s="55" t="e">
        <f>'Expense Summary'!I46</f>
        <v>#DIV/0!</v>
      </c>
      <c r="H10" s="55" t="e">
        <f>'Expense Summary'!J46</f>
        <v>#DIV/0!</v>
      </c>
      <c r="I10" s="55" t="e">
        <f>'Expense Summary'!K46</f>
        <v>#DIV/0!</v>
      </c>
      <c r="J10" s="55" t="e">
        <f>'Expense Summary'!L46</f>
        <v>#DIV/0!</v>
      </c>
      <c r="K10" s="55" t="e">
        <f>'Expense Summary'!M46</f>
        <v>#DIV/0!</v>
      </c>
      <c r="L10" s="55" t="e">
        <f>'Expense Summary'!N46</f>
        <v>#DIV/0!</v>
      </c>
      <c r="M10" s="55" t="e">
        <f>'Expense Summary'!O46</f>
        <v>#DIV/0!</v>
      </c>
      <c r="N10" s="55" t="e">
        <f>'Expense Summary'!P46</f>
        <v>#DIV/0!</v>
      </c>
      <c r="O10" s="55" t="e">
        <f>'Expense Summary'!Q46</f>
        <v>#DIV/0!</v>
      </c>
      <c r="P10" s="55" t="e">
        <f>'Expense Summary'!R46</f>
        <v>#DIV/0!</v>
      </c>
      <c r="Q10" s="55" t="e">
        <f>'Expense Summary'!S46</f>
        <v>#DIV/0!</v>
      </c>
      <c r="R10" s="55" t="e">
        <f>'Expense Summary'!T46</f>
        <v>#DIV/0!</v>
      </c>
      <c r="S10" s="55" t="e">
        <f>'Expense Summary'!U46</f>
        <v>#DIV/0!</v>
      </c>
      <c r="T10" s="55" t="e">
        <f>'Expense Summary'!V46</f>
        <v>#DIV/0!</v>
      </c>
      <c r="U10" s="55" t="e">
        <f>'Expense Summary'!W46</f>
        <v>#DIV/0!</v>
      </c>
      <c r="V10" s="55" t="e">
        <f>'Expense Summary'!X46</f>
        <v>#DIV/0!</v>
      </c>
      <c r="W10" s="55" t="e">
        <f>'Expense Summary'!Y46</f>
        <v>#DIV/0!</v>
      </c>
      <c r="X10" s="55" t="e">
        <f>'Expense Summary'!Z46</f>
        <v>#DIV/0!</v>
      </c>
      <c r="Y10" s="55" t="e">
        <f>'Expense Summary'!AA46</f>
        <v>#DIV/0!</v>
      </c>
      <c r="Z10" s="55" t="e">
        <f>'Expense Summary'!AB46</f>
        <v>#DIV/0!</v>
      </c>
    </row>
    <row r="11" spans="1:26">
      <c r="A11" s="47"/>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c r="A12" s="50" t="s">
        <v>25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c r="A13" s="62" t="s">
        <v>24</v>
      </c>
      <c r="B13" s="54" t="e">
        <f>ROUNDUP(B10,1)</f>
        <v>#DIV/0!</v>
      </c>
      <c r="C13" s="54" t="e">
        <f>ROUNDUP(C10,1)</f>
        <v>#DIV/0!</v>
      </c>
      <c r="D13" s="54" t="e">
        <f>ROUNDUP(D10,1)</f>
        <v>#DIV/0!</v>
      </c>
      <c r="E13" s="54" t="e">
        <f>ROUNDUP(E10,1)</f>
        <v>#DIV/0!</v>
      </c>
      <c r="F13" s="54" t="e">
        <f>ROUNDUP(F9,1)</f>
        <v>#DIV/0!</v>
      </c>
      <c r="G13" s="54" t="e">
        <f>ROUNDUP(G10,1)</f>
        <v>#DIV/0!</v>
      </c>
      <c r="H13" s="54" t="e">
        <f>ROUNDUP(H10,1)</f>
        <v>#DIV/0!</v>
      </c>
      <c r="I13" s="54" t="e">
        <f>ROUNDUP(I10,1)</f>
        <v>#DIV/0!</v>
      </c>
      <c r="J13" s="54" t="e">
        <f>ROUNDUP(J10,1)</f>
        <v>#DIV/0!</v>
      </c>
      <c r="K13" s="54" t="e">
        <f>ROUNDUP(K9,1)</f>
        <v>#DIV/0!</v>
      </c>
      <c r="L13" s="54" t="e">
        <f>ROUNDUP(L10,1)</f>
        <v>#DIV/0!</v>
      </c>
      <c r="M13" s="54" t="e">
        <f>ROUNDUP(M10,1)</f>
        <v>#DIV/0!</v>
      </c>
      <c r="N13" s="54" t="e">
        <f>ROUNDUP(N10,1)</f>
        <v>#DIV/0!</v>
      </c>
      <c r="O13" s="54" t="e">
        <f>ROUNDUP(O10,1)</f>
        <v>#DIV/0!</v>
      </c>
      <c r="P13" s="54" t="e">
        <f>ROUNDUP(P9,1)</f>
        <v>#DIV/0!</v>
      </c>
      <c r="Q13" s="54" t="e">
        <f>ROUNDUP(Q10,1)</f>
        <v>#DIV/0!</v>
      </c>
      <c r="R13" s="54" t="e">
        <f>ROUNDUP(R10,1)</f>
        <v>#DIV/0!</v>
      </c>
      <c r="S13" s="54" t="e">
        <f>ROUNDUP(S10,1)</f>
        <v>#DIV/0!</v>
      </c>
      <c r="T13" s="54" t="e">
        <f>ROUNDUP(T10,1)</f>
        <v>#DIV/0!</v>
      </c>
      <c r="U13" s="54" t="e">
        <f>ROUNDUP(U9,1)</f>
        <v>#DIV/0!</v>
      </c>
      <c r="V13" s="54" t="e">
        <f>ROUNDUP(V10,1)</f>
        <v>#DIV/0!</v>
      </c>
      <c r="W13" s="54" t="e">
        <f>ROUNDUP(W10,1)</f>
        <v>#DIV/0!</v>
      </c>
      <c r="X13" s="54" t="e">
        <f>ROUNDUP(X10,1)</f>
        <v>#DIV/0!</v>
      </c>
      <c r="Y13" s="54" t="e">
        <f>ROUNDUP(Y10,1)</f>
        <v>#DIV/0!</v>
      </c>
      <c r="Z13" s="54" t="e">
        <f>ROUNDUP(Z9,1)</f>
        <v>#DIV/0!</v>
      </c>
    </row>
    <row r="14" spans="1:26">
      <c r="A14" s="47"/>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c r="A15" s="62" t="s">
        <v>161</v>
      </c>
      <c r="B15" s="54" t="e">
        <f t="shared" ref="B15:Z15" si="0">ROUND(B18,1)</f>
        <v>#DIV/0!</v>
      </c>
      <c r="C15" s="54" t="e">
        <f t="shared" si="0"/>
        <v>#DIV/0!</v>
      </c>
      <c r="D15" s="54" t="e">
        <f t="shared" si="0"/>
        <v>#DIV/0!</v>
      </c>
      <c r="E15" s="54" t="e">
        <f t="shared" si="0"/>
        <v>#DIV/0!</v>
      </c>
      <c r="F15" s="54" t="e">
        <f t="shared" si="0"/>
        <v>#DIV/0!</v>
      </c>
      <c r="G15" s="54" t="e">
        <f t="shared" si="0"/>
        <v>#DIV/0!</v>
      </c>
      <c r="H15" s="54" t="e">
        <f t="shared" si="0"/>
        <v>#DIV/0!</v>
      </c>
      <c r="I15" s="54" t="e">
        <f t="shared" si="0"/>
        <v>#DIV/0!</v>
      </c>
      <c r="J15" s="54" t="e">
        <f t="shared" si="0"/>
        <v>#DIV/0!</v>
      </c>
      <c r="K15" s="54" t="e">
        <f t="shared" si="0"/>
        <v>#DIV/0!</v>
      </c>
      <c r="L15" s="54" t="e">
        <f t="shared" si="0"/>
        <v>#DIV/0!</v>
      </c>
      <c r="M15" s="54" t="e">
        <f t="shared" si="0"/>
        <v>#DIV/0!</v>
      </c>
      <c r="N15" s="54" t="e">
        <f t="shared" si="0"/>
        <v>#DIV/0!</v>
      </c>
      <c r="O15" s="54" t="e">
        <f t="shared" si="0"/>
        <v>#DIV/0!</v>
      </c>
      <c r="P15" s="54" t="e">
        <f t="shared" si="0"/>
        <v>#DIV/0!</v>
      </c>
      <c r="Q15" s="54" t="e">
        <f t="shared" si="0"/>
        <v>#DIV/0!</v>
      </c>
      <c r="R15" s="54" t="e">
        <f t="shared" si="0"/>
        <v>#DIV/0!</v>
      </c>
      <c r="S15" s="54" t="e">
        <f t="shared" si="0"/>
        <v>#DIV/0!</v>
      </c>
      <c r="T15" s="54" t="e">
        <f t="shared" si="0"/>
        <v>#DIV/0!</v>
      </c>
      <c r="U15" s="54" t="e">
        <f t="shared" si="0"/>
        <v>#DIV/0!</v>
      </c>
      <c r="V15" s="54" t="e">
        <f t="shared" si="0"/>
        <v>#DIV/0!</v>
      </c>
      <c r="W15" s="54" t="e">
        <f t="shared" si="0"/>
        <v>#DIV/0!</v>
      </c>
      <c r="X15" s="54" t="e">
        <f t="shared" si="0"/>
        <v>#DIV/0!</v>
      </c>
      <c r="Y15" s="54" t="e">
        <f t="shared" si="0"/>
        <v>#DIV/0!</v>
      </c>
      <c r="Z15" s="54" t="e">
        <f t="shared" si="0"/>
        <v>#DIV/0!</v>
      </c>
    </row>
    <row r="16" spans="1:26">
      <c r="A16" s="47" t="s">
        <v>162</v>
      </c>
      <c r="B16" s="57">
        <f>'2. Proposed Usage'!H42</f>
        <v>0</v>
      </c>
      <c r="C16" s="58">
        <f>'2. Proposed Usage'!H43</f>
        <v>0</v>
      </c>
      <c r="D16" s="58">
        <f>'2. Proposed Usage'!H44</f>
        <v>0</v>
      </c>
      <c r="E16" s="58">
        <f>'2. Proposed Usage'!H45</f>
        <v>0</v>
      </c>
      <c r="F16" s="59">
        <f>'2. Proposed Usage'!H46</f>
        <v>0</v>
      </c>
      <c r="G16" s="57">
        <f>'2. Proposed Usage'!H47</f>
        <v>0</v>
      </c>
      <c r="H16" s="58">
        <f>'2. Proposed Usage'!H48</f>
        <v>0</v>
      </c>
      <c r="I16" s="58">
        <f>'2. Proposed Usage'!H49</f>
        <v>0</v>
      </c>
      <c r="J16" s="58">
        <f>'2. Proposed Usage'!H50</f>
        <v>0</v>
      </c>
      <c r="K16" s="59">
        <f>'2. Proposed Usage'!H51</f>
        <v>0</v>
      </c>
      <c r="L16" s="57">
        <f>'2. Proposed Usage'!H52</f>
        <v>0</v>
      </c>
      <c r="M16" s="58">
        <f>'2. Proposed Usage'!H53</f>
        <v>0</v>
      </c>
      <c r="N16" s="58">
        <f>'2. Proposed Usage'!H54</f>
        <v>0</v>
      </c>
      <c r="O16" s="58">
        <f>'2. Proposed Usage'!H55</f>
        <v>0</v>
      </c>
      <c r="P16" s="59">
        <f>'2. Proposed Usage'!H56</f>
        <v>0</v>
      </c>
      <c r="Q16" s="57">
        <f>'2. Proposed Usage'!H57</f>
        <v>0</v>
      </c>
      <c r="R16" s="58">
        <f>'2. Proposed Usage'!H58</f>
        <v>0</v>
      </c>
      <c r="S16" s="58">
        <f>'2. Proposed Usage'!H59</f>
        <v>0</v>
      </c>
      <c r="T16" s="58">
        <f>'2. Proposed Usage'!H60</f>
        <v>0</v>
      </c>
      <c r="U16" s="59">
        <f>'2. Proposed Usage'!H61</f>
        <v>0</v>
      </c>
      <c r="V16" s="57">
        <f>'2. Proposed Usage'!H62</f>
        <v>0</v>
      </c>
      <c r="W16" s="58">
        <f>'2. Proposed Usage'!H63</f>
        <v>0</v>
      </c>
      <c r="X16" s="58">
        <f>'2. Proposed Usage'!H64</f>
        <v>0</v>
      </c>
      <c r="Y16" s="58">
        <f>'2. Proposed Usage'!H65</f>
        <v>0</v>
      </c>
      <c r="Z16" s="59">
        <f>'2. Proposed Usage'!H66</f>
        <v>0</v>
      </c>
    </row>
    <row r="17" spans="1:26">
      <c r="A17" s="47" t="s">
        <v>163</v>
      </c>
      <c r="B17" s="232" t="e">
        <f t="shared" ref="B17:Z17" si="1">ROUNDUP(B9,1)*B16</f>
        <v>#DIV/0!</v>
      </c>
      <c r="C17" s="60" t="e">
        <f t="shared" si="1"/>
        <v>#DIV/0!</v>
      </c>
      <c r="D17" s="60" t="e">
        <f t="shared" si="1"/>
        <v>#DIV/0!</v>
      </c>
      <c r="E17" s="60" t="e">
        <f t="shared" si="1"/>
        <v>#DIV/0!</v>
      </c>
      <c r="F17" s="60" t="e">
        <f t="shared" si="1"/>
        <v>#DIV/0!</v>
      </c>
      <c r="G17" s="60" t="e">
        <f t="shared" si="1"/>
        <v>#DIV/0!</v>
      </c>
      <c r="H17" s="60" t="e">
        <f t="shared" si="1"/>
        <v>#DIV/0!</v>
      </c>
      <c r="I17" s="60" t="e">
        <f t="shared" si="1"/>
        <v>#DIV/0!</v>
      </c>
      <c r="J17" s="60" t="e">
        <f t="shared" si="1"/>
        <v>#DIV/0!</v>
      </c>
      <c r="K17" s="60" t="e">
        <f t="shared" si="1"/>
        <v>#DIV/0!</v>
      </c>
      <c r="L17" s="60" t="e">
        <f t="shared" si="1"/>
        <v>#DIV/0!</v>
      </c>
      <c r="M17" s="60" t="e">
        <f t="shared" si="1"/>
        <v>#DIV/0!</v>
      </c>
      <c r="N17" s="60" t="e">
        <f t="shared" si="1"/>
        <v>#DIV/0!</v>
      </c>
      <c r="O17" s="232" t="e">
        <f t="shared" si="1"/>
        <v>#DIV/0!</v>
      </c>
      <c r="P17" s="60" t="e">
        <f t="shared" si="1"/>
        <v>#DIV/0!</v>
      </c>
      <c r="Q17" s="60" t="e">
        <f t="shared" si="1"/>
        <v>#DIV/0!</v>
      </c>
      <c r="R17" s="60" t="e">
        <f t="shared" si="1"/>
        <v>#DIV/0!</v>
      </c>
      <c r="S17" s="60" t="e">
        <f t="shared" si="1"/>
        <v>#DIV/0!</v>
      </c>
      <c r="T17" s="60" t="e">
        <f t="shared" si="1"/>
        <v>#DIV/0!</v>
      </c>
      <c r="U17" s="60" t="e">
        <f t="shared" si="1"/>
        <v>#DIV/0!</v>
      </c>
      <c r="V17" s="60" t="e">
        <f t="shared" si="1"/>
        <v>#DIV/0!</v>
      </c>
      <c r="W17" s="60" t="e">
        <f t="shared" si="1"/>
        <v>#DIV/0!</v>
      </c>
      <c r="X17" s="60" t="e">
        <f t="shared" si="1"/>
        <v>#DIV/0!</v>
      </c>
      <c r="Y17" s="60" t="e">
        <f t="shared" si="1"/>
        <v>#DIV/0!</v>
      </c>
      <c r="Z17" s="60" t="e">
        <f t="shared" si="1"/>
        <v>#DIV/0!</v>
      </c>
    </row>
    <row r="18" spans="1:26">
      <c r="A18" s="47" t="s">
        <v>164</v>
      </c>
      <c r="B18" s="60" t="e">
        <f t="shared" ref="B18:Z18" si="2">ROUND(B9,1)+B17</f>
        <v>#DIV/0!</v>
      </c>
      <c r="C18" s="60" t="e">
        <f t="shared" si="2"/>
        <v>#DIV/0!</v>
      </c>
      <c r="D18" s="60" t="e">
        <f t="shared" si="2"/>
        <v>#DIV/0!</v>
      </c>
      <c r="E18" s="60" t="e">
        <f t="shared" si="2"/>
        <v>#DIV/0!</v>
      </c>
      <c r="F18" s="60" t="e">
        <f t="shared" si="2"/>
        <v>#DIV/0!</v>
      </c>
      <c r="G18" s="60" t="e">
        <f t="shared" si="2"/>
        <v>#DIV/0!</v>
      </c>
      <c r="H18" s="60" t="e">
        <f t="shared" si="2"/>
        <v>#DIV/0!</v>
      </c>
      <c r="I18" s="60" t="e">
        <f t="shared" si="2"/>
        <v>#DIV/0!</v>
      </c>
      <c r="J18" s="60" t="e">
        <f t="shared" si="2"/>
        <v>#DIV/0!</v>
      </c>
      <c r="K18" s="60" t="e">
        <f t="shared" si="2"/>
        <v>#DIV/0!</v>
      </c>
      <c r="L18" s="60" t="e">
        <f t="shared" si="2"/>
        <v>#DIV/0!</v>
      </c>
      <c r="M18" s="60" t="e">
        <f t="shared" si="2"/>
        <v>#DIV/0!</v>
      </c>
      <c r="N18" s="60" t="e">
        <f t="shared" si="2"/>
        <v>#DIV/0!</v>
      </c>
      <c r="O18" s="60" t="e">
        <f t="shared" si="2"/>
        <v>#DIV/0!</v>
      </c>
      <c r="P18" s="60" t="e">
        <f t="shared" si="2"/>
        <v>#DIV/0!</v>
      </c>
      <c r="Q18" s="60" t="e">
        <f t="shared" si="2"/>
        <v>#DIV/0!</v>
      </c>
      <c r="R18" s="60" t="e">
        <f t="shared" si="2"/>
        <v>#DIV/0!</v>
      </c>
      <c r="S18" s="60" t="e">
        <f t="shared" si="2"/>
        <v>#DIV/0!</v>
      </c>
      <c r="T18" s="60" t="e">
        <f t="shared" si="2"/>
        <v>#DIV/0!</v>
      </c>
      <c r="U18" s="60" t="e">
        <f t="shared" si="2"/>
        <v>#DIV/0!</v>
      </c>
      <c r="V18" s="60" t="e">
        <f t="shared" si="2"/>
        <v>#DIV/0!</v>
      </c>
      <c r="W18" s="60" t="e">
        <f t="shared" si="2"/>
        <v>#DIV/0!</v>
      </c>
      <c r="X18" s="60" t="e">
        <f t="shared" si="2"/>
        <v>#DIV/0!</v>
      </c>
      <c r="Y18" s="60" t="e">
        <f t="shared" si="2"/>
        <v>#DIV/0!</v>
      </c>
      <c r="Z18" s="60" t="e">
        <f t="shared" si="2"/>
        <v>#DIV/0!</v>
      </c>
    </row>
    <row r="19" spans="1:26">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c r="A20" s="62" t="s">
        <v>27</v>
      </c>
      <c r="B20" s="54" t="e">
        <f t="shared" ref="B20:Z20" si="3">ROUND(B23,1)</f>
        <v>#DIV/0!</v>
      </c>
      <c r="C20" s="54" t="e">
        <f t="shared" si="3"/>
        <v>#DIV/0!</v>
      </c>
      <c r="D20" s="54" t="e">
        <f t="shared" si="3"/>
        <v>#DIV/0!</v>
      </c>
      <c r="E20" s="54" t="e">
        <f t="shared" si="3"/>
        <v>#DIV/0!</v>
      </c>
      <c r="F20" s="54" t="e">
        <f t="shared" si="3"/>
        <v>#DIV/0!</v>
      </c>
      <c r="G20" s="54" t="e">
        <f t="shared" si="3"/>
        <v>#DIV/0!</v>
      </c>
      <c r="H20" s="54" t="e">
        <f t="shared" si="3"/>
        <v>#DIV/0!</v>
      </c>
      <c r="I20" s="54" t="e">
        <f t="shared" si="3"/>
        <v>#DIV/0!</v>
      </c>
      <c r="J20" s="54" t="e">
        <f t="shared" si="3"/>
        <v>#DIV/0!</v>
      </c>
      <c r="K20" s="54" t="e">
        <f t="shared" si="3"/>
        <v>#DIV/0!</v>
      </c>
      <c r="L20" s="54" t="e">
        <f t="shared" si="3"/>
        <v>#DIV/0!</v>
      </c>
      <c r="M20" s="54" t="e">
        <f t="shared" si="3"/>
        <v>#DIV/0!</v>
      </c>
      <c r="N20" s="54" t="e">
        <f t="shared" si="3"/>
        <v>#DIV/0!</v>
      </c>
      <c r="O20" s="54" t="e">
        <f t="shared" si="3"/>
        <v>#DIV/0!</v>
      </c>
      <c r="P20" s="54" t="e">
        <f t="shared" si="3"/>
        <v>#DIV/0!</v>
      </c>
      <c r="Q20" s="54" t="e">
        <f t="shared" si="3"/>
        <v>#DIV/0!</v>
      </c>
      <c r="R20" s="54" t="e">
        <f t="shared" si="3"/>
        <v>#DIV/0!</v>
      </c>
      <c r="S20" s="54" t="e">
        <f t="shared" si="3"/>
        <v>#DIV/0!</v>
      </c>
      <c r="T20" s="54" t="e">
        <f t="shared" si="3"/>
        <v>#DIV/0!</v>
      </c>
      <c r="U20" s="54" t="e">
        <f t="shared" si="3"/>
        <v>#DIV/0!</v>
      </c>
      <c r="V20" s="54" t="e">
        <f t="shared" si="3"/>
        <v>#DIV/0!</v>
      </c>
      <c r="W20" s="54" t="e">
        <f t="shared" si="3"/>
        <v>#DIV/0!</v>
      </c>
      <c r="X20" s="54" t="e">
        <f t="shared" si="3"/>
        <v>#DIV/0!</v>
      </c>
      <c r="Y20" s="54" t="e">
        <f t="shared" si="3"/>
        <v>#DIV/0!</v>
      </c>
      <c r="Z20" s="54" t="e">
        <f t="shared" si="3"/>
        <v>#DIV/0!</v>
      </c>
    </row>
    <row r="21" spans="1:26">
      <c r="A21" s="47" t="s">
        <v>140</v>
      </c>
      <c r="B21" s="57">
        <f>'2. Proposed Usage'!J42</f>
        <v>0</v>
      </c>
      <c r="C21" s="58">
        <f>'2. Proposed Usage'!J43</f>
        <v>0</v>
      </c>
      <c r="D21" s="58">
        <f>'2. Proposed Usage'!J44</f>
        <v>0</v>
      </c>
      <c r="E21" s="58">
        <f>'2. Proposed Usage'!J45</f>
        <v>0</v>
      </c>
      <c r="F21" s="59">
        <f>'2. Proposed Usage'!J46</f>
        <v>0</v>
      </c>
      <c r="G21" s="57">
        <f>'2. Proposed Usage'!J47</f>
        <v>0</v>
      </c>
      <c r="H21" s="58">
        <f>'2. Proposed Usage'!J48</f>
        <v>0</v>
      </c>
      <c r="I21" s="58">
        <f>'2. Proposed Usage'!J49</f>
        <v>0</v>
      </c>
      <c r="J21" s="58">
        <f>'2. Proposed Usage'!J50</f>
        <v>0</v>
      </c>
      <c r="K21" s="59">
        <f>'2. Proposed Usage'!J51</f>
        <v>0</v>
      </c>
      <c r="L21" s="57">
        <f>'2. Proposed Usage'!J52</f>
        <v>0</v>
      </c>
      <c r="M21" s="58">
        <f>'2. Proposed Usage'!J53</f>
        <v>0</v>
      </c>
      <c r="N21" s="58">
        <f>'2. Proposed Usage'!J54</f>
        <v>0</v>
      </c>
      <c r="O21" s="58">
        <f>'2. Proposed Usage'!J55</f>
        <v>0</v>
      </c>
      <c r="P21" s="59">
        <f>'2. Proposed Usage'!J56</f>
        <v>0</v>
      </c>
      <c r="Q21" s="57">
        <f>'2. Proposed Usage'!J57</f>
        <v>0</v>
      </c>
      <c r="R21" s="58">
        <f>'2. Proposed Usage'!J58</f>
        <v>0</v>
      </c>
      <c r="S21" s="58">
        <f>'2. Proposed Usage'!J59</f>
        <v>0</v>
      </c>
      <c r="T21" s="58">
        <f>'2. Proposed Usage'!J60</f>
        <v>0</v>
      </c>
      <c r="U21" s="59">
        <f>'2. Proposed Usage'!J61</f>
        <v>0</v>
      </c>
      <c r="V21" s="57">
        <f>'2. Proposed Usage'!J62</f>
        <v>0</v>
      </c>
      <c r="W21" s="58">
        <f>'2. Proposed Usage'!J63</f>
        <v>0</v>
      </c>
      <c r="X21" s="58">
        <f>'2. Proposed Usage'!J64</f>
        <v>0</v>
      </c>
      <c r="Y21" s="58">
        <f>'2. Proposed Usage'!J65</f>
        <v>0</v>
      </c>
      <c r="Z21" s="59">
        <f>'2. Proposed Usage'!J66</f>
        <v>0</v>
      </c>
    </row>
    <row r="22" spans="1:26">
      <c r="A22" s="47" t="s">
        <v>141</v>
      </c>
      <c r="B22" s="232" t="e">
        <f t="shared" ref="B22:Z22" si="4">ROUNDUP(B9,1)*B21</f>
        <v>#DIV/0!</v>
      </c>
      <c r="C22" s="60" t="e">
        <f t="shared" si="4"/>
        <v>#DIV/0!</v>
      </c>
      <c r="D22" s="60" t="e">
        <f t="shared" si="4"/>
        <v>#DIV/0!</v>
      </c>
      <c r="E22" s="60" t="e">
        <f t="shared" si="4"/>
        <v>#DIV/0!</v>
      </c>
      <c r="F22" s="60" t="e">
        <f t="shared" si="4"/>
        <v>#DIV/0!</v>
      </c>
      <c r="G22" s="60" t="e">
        <f t="shared" si="4"/>
        <v>#DIV/0!</v>
      </c>
      <c r="H22" s="60" t="e">
        <f t="shared" si="4"/>
        <v>#DIV/0!</v>
      </c>
      <c r="I22" s="60" t="e">
        <f t="shared" si="4"/>
        <v>#DIV/0!</v>
      </c>
      <c r="J22" s="60" t="e">
        <f t="shared" si="4"/>
        <v>#DIV/0!</v>
      </c>
      <c r="K22" s="60" t="e">
        <f t="shared" si="4"/>
        <v>#DIV/0!</v>
      </c>
      <c r="L22" s="60" t="e">
        <f t="shared" si="4"/>
        <v>#DIV/0!</v>
      </c>
      <c r="M22" s="60" t="e">
        <f t="shared" si="4"/>
        <v>#DIV/0!</v>
      </c>
      <c r="N22" s="60" t="e">
        <f t="shared" si="4"/>
        <v>#DIV/0!</v>
      </c>
      <c r="O22" s="60" t="e">
        <f t="shared" si="4"/>
        <v>#DIV/0!</v>
      </c>
      <c r="P22" s="60" t="e">
        <f t="shared" si="4"/>
        <v>#DIV/0!</v>
      </c>
      <c r="Q22" s="60" t="e">
        <f t="shared" si="4"/>
        <v>#DIV/0!</v>
      </c>
      <c r="R22" s="60" t="e">
        <f t="shared" si="4"/>
        <v>#DIV/0!</v>
      </c>
      <c r="S22" s="60" t="e">
        <f t="shared" si="4"/>
        <v>#DIV/0!</v>
      </c>
      <c r="T22" s="60" t="e">
        <f t="shared" si="4"/>
        <v>#DIV/0!</v>
      </c>
      <c r="U22" s="60" t="e">
        <f t="shared" si="4"/>
        <v>#DIV/0!</v>
      </c>
      <c r="V22" s="60" t="e">
        <f t="shared" si="4"/>
        <v>#DIV/0!</v>
      </c>
      <c r="W22" s="60" t="e">
        <f t="shared" si="4"/>
        <v>#DIV/0!</v>
      </c>
      <c r="X22" s="60" t="e">
        <f t="shared" si="4"/>
        <v>#DIV/0!</v>
      </c>
      <c r="Y22" s="60" t="e">
        <f t="shared" si="4"/>
        <v>#DIV/0!</v>
      </c>
      <c r="Z22" s="232" t="e">
        <f t="shared" si="4"/>
        <v>#DIV/0!</v>
      </c>
    </row>
    <row r="23" spans="1:26">
      <c r="A23" s="47" t="s">
        <v>50</v>
      </c>
      <c r="B23" s="60" t="e">
        <f t="shared" ref="B23:Z23" si="5">ROUND(B9,1)+B22</f>
        <v>#DIV/0!</v>
      </c>
      <c r="C23" s="60" t="e">
        <f t="shared" si="5"/>
        <v>#DIV/0!</v>
      </c>
      <c r="D23" s="60" t="e">
        <f t="shared" si="5"/>
        <v>#DIV/0!</v>
      </c>
      <c r="E23" s="60" t="e">
        <f t="shared" si="5"/>
        <v>#DIV/0!</v>
      </c>
      <c r="F23" s="60" t="e">
        <f t="shared" si="5"/>
        <v>#DIV/0!</v>
      </c>
      <c r="G23" s="60" t="e">
        <f t="shared" si="5"/>
        <v>#DIV/0!</v>
      </c>
      <c r="H23" s="60" t="e">
        <f t="shared" si="5"/>
        <v>#DIV/0!</v>
      </c>
      <c r="I23" s="60" t="e">
        <f t="shared" si="5"/>
        <v>#DIV/0!</v>
      </c>
      <c r="J23" s="60" t="e">
        <f t="shared" si="5"/>
        <v>#DIV/0!</v>
      </c>
      <c r="K23" s="60" t="e">
        <f t="shared" si="5"/>
        <v>#DIV/0!</v>
      </c>
      <c r="L23" s="60" t="e">
        <f t="shared" si="5"/>
        <v>#DIV/0!</v>
      </c>
      <c r="M23" s="60" t="e">
        <f t="shared" si="5"/>
        <v>#DIV/0!</v>
      </c>
      <c r="N23" s="60" t="e">
        <f t="shared" si="5"/>
        <v>#DIV/0!</v>
      </c>
      <c r="O23" s="60" t="e">
        <f t="shared" si="5"/>
        <v>#DIV/0!</v>
      </c>
      <c r="P23" s="60" t="e">
        <f t="shared" si="5"/>
        <v>#DIV/0!</v>
      </c>
      <c r="Q23" s="60" t="e">
        <f t="shared" si="5"/>
        <v>#DIV/0!</v>
      </c>
      <c r="R23" s="60" t="e">
        <f t="shared" si="5"/>
        <v>#DIV/0!</v>
      </c>
      <c r="S23" s="60" t="e">
        <f t="shared" si="5"/>
        <v>#DIV/0!</v>
      </c>
      <c r="T23" s="60" t="e">
        <f t="shared" si="5"/>
        <v>#DIV/0!</v>
      </c>
      <c r="U23" s="60" t="e">
        <f t="shared" si="5"/>
        <v>#DIV/0!</v>
      </c>
      <c r="V23" s="60" t="e">
        <f t="shared" si="5"/>
        <v>#DIV/0!</v>
      </c>
      <c r="W23" s="60" t="e">
        <f t="shared" si="5"/>
        <v>#DIV/0!</v>
      </c>
      <c r="X23" s="60" t="e">
        <f t="shared" si="5"/>
        <v>#DIV/0!</v>
      </c>
      <c r="Y23" s="60" t="e">
        <f t="shared" si="5"/>
        <v>#DIV/0!</v>
      </c>
      <c r="Z23" s="60" t="e">
        <f t="shared" si="5"/>
        <v>#DIV/0!</v>
      </c>
    </row>
    <row r="26" spans="1:26">
      <c r="A26" s="50" t="s">
        <v>37</v>
      </c>
    </row>
    <row r="28" spans="1:26" ht="18.75">
      <c r="A28" s="211" t="s">
        <v>165</v>
      </c>
    </row>
    <row r="29" spans="1:26" ht="18.75">
      <c r="A29" s="211" t="s">
        <v>129</v>
      </c>
    </row>
    <row r="30" spans="1:26" ht="18.75">
      <c r="A30" s="211" t="s">
        <v>130</v>
      </c>
    </row>
  </sheetData>
  <mergeCells count="3">
    <mergeCell ref="A1:S1"/>
    <mergeCell ref="A2:S2"/>
    <mergeCell ref="A3:S3"/>
  </mergeCells>
  <pageMargins left="0.7" right="0.7" top="0.75" bottom="0.75" header="0.3" footer="0.3"/>
  <pageSetup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I156"/>
  <sheetViews>
    <sheetView zoomScaleNormal="100" workbookViewId="0">
      <selection activeCell="I6" sqref="I6"/>
    </sheetView>
  </sheetViews>
  <sheetFormatPr defaultColWidth="9.140625" defaultRowHeight="12.75"/>
  <cols>
    <col min="1" max="1" width="42.85546875" style="5" customWidth="1"/>
    <col min="2" max="3" width="14.28515625" style="5" customWidth="1"/>
    <col min="4" max="4" width="12.42578125" style="5" customWidth="1"/>
    <col min="5" max="5" width="11.85546875" style="5" bestFit="1" customWidth="1"/>
    <col min="6" max="6" width="13.42578125" style="5" bestFit="1" customWidth="1"/>
    <col min="7" max="16384" width="9.140625" style="5"/>
  </cols>
  <sheetData>
    <row r="1" spans="1:9" s="9" customFormat="1" ht="20.25">
      <c r="A1" s="308" t="s">
        <v>39</v>
      </c>
      <c r="B1" s="308"/>
      <c r="C1" s="308"/>
      <c r="D1" s="308"/>
      <c r="E1" s="308"/>
      <c r="F1" s="308"/>
    </row>
    <row r="2" spans="1:9" s="9" customFormat="1" ht="20.25">
      <c r="A2" s="308" t="s">
        <v>170</v>
      </c>
      <c r="B2" s="308"/>
      <c r="C2" s="308"/>
      <c r="D2" s="308"/>
      <c r="E2" s="308"/>
      <c r="F2" s="308"/>
    </row>
    <row r="3" spans="1:9" s="9" customFormat="1" ht="21" thickBot="1">
      <c r="A3" s="329" t="s">
        <v>26</v>
      </c>
      <c r="B3" s="329"/>
      <c r="C3" s="329"/>
      <c r="D3" s="329"/>
      <c r="E3" s="329"/>
      <c r="F3" s="329"/>
    </row>
    <row r="4" spans="1:9" ht="9.75" customHeight="1">
      <c r="A4" s="358"/>
      <c r="B4" s="358"/>
      <c r="C4" s="358"/>
      <c r="D4" s="358"/>
      <c r="E4" s="358"/>
      <c r="F4" s="358"/>
    </row>
    <row r="5" spans="1:9" ht="18.75">
      <c r="A5" s="353" t="s">
        <v>72</v>
      </c>
      <c r="B5" s="353"/>
      <c r="C5" s="353"/>
      <c r="D5" s="353"/>
      <c r="E5" s="353"/>
      <c r="F5" s="353"/>
    </row>
    <row r="6" spans="1:9" ht="18.75">
      <c r="A6" s="127"/>
      <c r="B6" s="127"/>
      <c r="C6" s="127"/>
      <c r="D6" s="127"/>
      <c r="E6" s="127"/>
      <c r="F6" s="127"/>
    </row>
    <row r="7" spans="1:9" s="9" customFormat="1" ht="15">
      <c r="B7" s="63">
        <f>'2. Proposed Usage'!A11</f>
        <v>0</v>
      </c>
      <c r="C7" s="63" t="s">
        <v>32</v>
      </c>
      <c r="D7" s="355" t="s">
        <v>30</v>
      </c>
      <c r="E7" s="356"/>
      <c r="F7" s="357"/>
    </row>
    <row r="8" spans="1:9" s="9" customFormat="1" ht="15">
      <c r="A8" s="11" t="s">
        <v>53</v>
      </c>
      <c r="B8" s="65"/>
      <c r="C8" s="65"/>
      <c r="D8" s="13" t="s">
        <v>33</v>
      </c>
      <c r="E8" s="13" t="s">
        <v>31</v>
      </c>
      <c r="F8" s="13" t="s">
        <v>1</v>
      </c>
    </row>
    <row r="9" spans="1:9" s="9" customFormat="1" ht="15">
      <c r="A9" s="9" t="s">
        <v>33</v>
      </c>
      <c r="B9" s="66" t="e">
        <f>+'Rate Summary'!B13</f>
        <v>#DIV/0!</v>
      </c>
      <c r="C9" s="66">
        <f>'2. Proposed Usage'!C42+'2. Proposed Usage'!D42</f>
        <v>0</v>
      </c>
      <c r="D9" s="233" t="e">
        <f>+B9*C9</f>
        <v>#DIV/0!</v>
      </c>
      <c r="E9" s="67"/>
      <c r="F9" s="14" t="e">
        <f>SUM(D9:E9)</f>
        <v>#DIV/0!</v>
      </c>
    </row>
    <row r="10" spans="1:9" s="9" customFormat="1" ht="15">
      <c r="A10" s="9" t="s">
        <v>161</v>
      </c>
      <c r="B10" s="66" t="e">
        <f>+'Rate Summary'!B15</f>
        <v>#DIV/0!</v>
      </c>
      <c r="C10" s="66">
        <f>'2. Proposed Usage'!E42+'2. Proposed Usage'!F42+'2. Proposed Usage'!G42</f>
        <v>0</v>
      </c>
      <c r="D10" s="233" t="e">
        <f>+B9*C10</f>
        <v>#DIV/0!</v>
      </c>
      <c r="E10" s="233" t="e">
        <f>+(B10-B9)*C10</f>
        <v>#DIV/0!</v>
      </c>
      <c r="F10" s="14" t="e">
        <f>SUM(D10:E10)</f>
        <v>#DIV/0!</v>
      </c>
      <c r="I10" s="68"/>
    </row>
    <row r="11" spans="1:9" s="9" customFormat="1" ht="15">
      <c r="A11" s="9" t="s">
        <v>29</v>
      </c>
      <c r="B11" s="66" t="e">
        <f>+'Rate Summary'!B20</f>
        <v>#DIV/0!</v>
      </c>
      <c r="C11" s="66">
        <f>'2. Proposed Usage'!I42</f>
        <v>0</v>
      </c>
      <c r="D11" s="233" t="e">
        <f>+B9*C11</f>
        <v>#DIV/0!</v>
      </c>
      <c r="E11" s="233" t="e">
        <f>+(B11-B9)*C11</f>
        <v>#DIV/0!</v>
      </c>
      <c r="F11" s="14" t="e">
        <f>SUM(D11:E11)</f>
        <v>#DIV/0!</v>
      </c>
      <c r="I11" s="68"/>
    </row>
    <row r="12" spans="1:9" s="9" customFormat="1" ht="15">
      <c r="C12" s="68">
        <f>SUM(C9:C11)-'2. Proposed Usage'!B42</f>
        <v>0</v>
      </c>
      <c r="I12" s="68"/>
    </row>
    <row r="13" spans="1:9" s="9" customFormat="1" ht="15">
      <c r="B13" s="63">
        <f>'2. Proposed Usage'!A12</f>
        <v>0</v>
      </c>
      <c r="C13" s="63" t="s">
        <v>32</v>
      </c>
      <c r="D13" s="355" t="s">
        <v>30</v>
      </c>
      <c r="E13" s="356"/>
      <c r="F13" s="357"/>
    </row>
    <row r="14" spans="1:9" s="9" customFormat="1" ht="15">
      <c r="A14" s="11" t="s">
        <v>53</v>
      </c>
      <c r="B14" s="65"/>
      <c r="C14" s="65"/>
      <c r="D14" s="13" t="s">
        <v>33</v>
      </c>
      <c r="E14" s="13" t="s">
        <v>31</v>
      </c>
      <c r="F14" s="13" t="s">
        <v>1</v>
      </c>
    </row>
    <row r="15" spans="1:9" s="9" customFormat="1" ht="15">
      <c r="A15" s="9" t="s">
        <v>33</v>
      </c>
      <c r="B15" s="66" t="e">
        <f>+'Rate Summary'!C13</f>
        <v>#DIV/0!</v>
      </c>
      <c r="C15" s="66">
        <f>+'2. Proposed Usage'!C43+'2. Proposed Usage'!D43</f>
        <v>0</v>
      </c>
      <c r="D15" s="14" t="e">
        <f>+B15*C15</f>
        <v>#DIV/0!</v>
      </c>
      <c r="E15" s="67"/>
      <c r="F15" s="14" t="e">
        <f>SUM(D15:E15)</f>
        <v>#DIV/0!</v>
      </c>
    </row>
    <row r="16" spans="1:9" s="9" customFormat="1" ht="15">
      <c r="A16" s="9" t="s">
        <v>161</v>
      </c>
      <c r="B16" s="66" t="e">
        <f>+'Rate Summary'!C15</f>
        <v>#DIV/0!</v>
      </c>
      <c r="C16" s="66">
        <f>'2. Proposed Usage'!E43+'2. Proposed Usage'!F43+'2. Proposed Usage'!G43</f>
        <v>0</v>
      </c>
      <c r="D16" s="14" t="e">
        <f>+B15*C16</f>
        <v>#DIV/0!</v>
      </c>
      <c r="E16" s="14" t="e">
        <f>+(B16-B15)*C16</f>
        <v>#DIV/0!</v>
      </c>
      <c r="F16" s="14" t="e">
        <f>SUM(D16:E16)</f>
        <v>#DIV/0!</v>
      </c>
    </row>
    <row r="17" spans="1:6" s="9" customFormat="1" ht="15">
      <c r="A17" s="9" t="s">
        <v>29</v>
      </c>
      <c r="B17" s="66" t="e">
        <f>+'Rate Summary'!C20</f>
        <v>#DIV/0!</v>
      </c>
      <c r="C17" s="66">
        <f>+'2. Proposed Usage'!I43</f>
        <v>0</v>
      </c>
      <c r="D17" s="14" t="e">
        <f>+B15*C17</f>
        <v>#DIV/0!</v>
      </c>
      <c r="E17" s="14" t="e">
        <f>+(B17-B15)*C17</f>
        <v>#DIV/0!</v>
      </c>
      <c r="F17" s="14" t="e">
        <f>SUM(D17:E17)</f>
        <v>#DIV/0!</v>
      </c>
    </row>
    <row r="18" spans="1:6" s="9" customFormat="1" ht="15">
      <c r="C18" s="68">
        <f>SUM(C15:C17)-'2. Proposed Usage'!B43</f>
        <v>0</v>
      </c>
    </row>
    <row r="19" spans="1:6" s="9" customFormat="1" ht="15">
      <c r="A19" s="64"/>
      <c r="B19" s="63">
        <f>'2. Proposed Usage'!A13</f>
        <v>0</v>
      </c>
      <c r="C19" s="63" t="s">
        <v>32</v>
      </c>
      <c r="D19" s="355" t="s">
        <v>30</v>
      </c>
      <c r="E19" s="356"/>
      <c r="F19" s="357"/>
    </row>
    <row r="20" spans="1:6" s="9" customFormat="1" ht="15">
      <c r="A20" s="11" t="s">
        <v>53</v>
      </c>
      <c r="B20" s="65"/>
      <c r="C20" s="65"/>
      <c r="D20" s="13" t="s">
        <v>33</v>
      </c>
      <c r="E20" s="13" t="s">
        <v>31</v>
      </c>
      <c r="F20" s="13" t="s">
        <v>1</v>
      </c>
    </row>
    <row r="21" spans="1:6" s="9" customFormat="1" ht="15">
      <c r="A21" s="9" t="s">
        <v>33</v>
      </c>
      <c r="B21" s="66" t="e">
        <f>+'Rate Summary'!D13</f>
        <v>#DIV/0!</v>
      </c>
      <c r="C21" s="66">
        <f>+'2. Proposed Usage'!C44+'2. Proposed Usage'!D44</f>
        <v>0</v>
      </c>
      <c r="D21" s="14" t="e">
        <f>+B21*C21</f>
        <v>#DIV/0!</v>
      </c>
      <c r="E21" s="67"/>
      <c r="F21" s="14" t="e">
        <f>SUM(D21:E21)</f>
        <v>#DIV/0!</v>
      </c>
    </row>
    <row r="22" spans="1:6" s="9" customFormat="1" ht="15">
      <c r="A22" s="9" t="s">
        <v>161</v>
      </c>
      <c r="B22" s="66" t="e">
        <f>+'Rate Summary'!D15</f>
        <v>#DIV/0!</v>
      </c>
      <c r="C22" s="66">
        <f>+'2. Proposed Usage'!E44+'2. Proposed Usage'!F44+'2. Proposed Usage'!G44</f>
        <v>0</v>
      </c>
      <c r="D22" s="14" t="e">
        <f>+B21*C22</f>
        <v>#DIV/0!</v>
      </c>
      <c r="E22" s="14" t="e">
        <f>+(B22-B21)*C22</f>
        <v>#DIV/0!</v>
      </c>
      <c r="F22" s="14" t="e">
        <f>SUM(D22:E22)</f>
        <v>#DIV/0!</v>
      </c>
    </row>
    <row r="23" spans="1:6" s="9" customFormat="1" ht="15">
      <c r="A23" s="9" t="s">
        <v>29</v>
      </c>
      <c r="B23" s="66" t="e">
        <f>+'Rate Summary'!D20</f>
        <v>#DIV/0!</v>
      </c>
      <c r="C23" s="66">
        <f>+'2. Proposed Usage'!I44</f>
        <v>0</v>
      </c>
      <c r="D23" s="14" t="e">
        <f>+B21*C23</f>
        <v>#DIV/0!</v>
      </c>
      <c r="E23" s="14" t="e">
        <f>+(B23-B21)*C23</f>
        <v>#DIV/0!</v>
      </c>
      <c r="F23" s="14" t="e">
        <f>SUM(D23:E23)</f>
        <v>#DIV/0!</v>
      </c>
    </row>
    <row r="24" spans="1:6" s="9" customFormat="1" ht="15">
      <c r="C24" s="68">
        <f>SUM(C21:C23)-'2. Proposed Usage'!B44</f>
        <v>0</v>
      </c>
    </row>
    <row r="25" spans="1:6" s="9" customFormat="1" ht="15">
      <c r="B25" s="63">
        <f>'2. Proposed Usage'!A14</f>
        <v>0</v>
      </c>
      <c r="C25" s="63" t="s">
        <v>32</v>
      </c>
      <c r="D25" s="355" t="s">
        <v>30</v>
      </c>
      <c r="E25" s="356"/>
      <c r="F25" s="357"/>
    </row>
    <row r="26" spans="1:6" s="9" customFormat="1" ht="15">
      <c r="A26" s="11" t="s">
        <v>53</v>
      </c>
      <c r="B26" s="65"/>
      <c r="C26" s="65"/>
      <c r="D26" s="13" t="s">
        <v>33</v>
      </c>
      <c r="E26" s="13" t="s">
        <v>31</v>
      </c>
      <c r="F26" s="13" t="s">
        <v>1</v>
      </c>
    </row>
    <row r="27" spans="1:6" s="9" customFormat="1" ht="15">
      <c r="A27" s="9" t="s">
        <v>33</v>
      </c>
      <c r="B27" s="66" t="e">
        <f>+'Rate Summary'!E13</f>
        <v>#DIV/0!</v>
      </c>
      <c r="C27" s="66">
        <f>+'2. Proposed Usage'!C45+'2. Proposed Usage'!D45</f>
        <v>0</v>
      </c>
      <c r="D27" s="233" t="e">
        <f>+B27*C27</f>
        <v>#DIV/0!</v>
      </c>
      <c r="E27" s="67"/>
      <c r="F27" s="14" t="e">
        <f>SUM(D27:E27)</f>
        <v>#DIV/0!</v>
      </c>
    </row>
    <row r="28" spans="1:6" s="9" customFormat="1" ht="15">
      <c r="A28" s="9" t="s">
        <v>161</v>
      </c>
      <c r="B28" s="66" t="e">
        <f>+'Rate Summary'!E15</f>
        <v>#DIV/0!</v>
      </c>
      <c r="C28" s="66">
        <f>+'2. Proposed Usage'!E45+'2. Proposed Usage'!F45+'2. Proposed Usage'!G45</f>
        <v>0</v>
      </c>
      <c r="D28" s="233" t="e">
        <f>+B27*C28</f>
        <v>#DIV/0!</v>
      </c>
      <c r="E28" s="233" t="e">
        <f>+(B28-B27)*C28</f>
        <v>#DIV/0!</v>
      </c>
      <c r="F28" s="14" t="e">
        <f>SUM(D28:E28)</f>
        <v>#DIV/0!</v>
      </c>
    </row>
    <row r="29" spans="1:6" s="9" customFormat="1" ht="15">
      <c r="A29" s="9" t="s">
        <v>29</v>
      </c>
      <c r="B29" s="66" t="e">
        <f>+'Rate Summary'!E20</f>
        <v>#DIV/0!</v>
      </c>
      <c r="C29" s="66">
        <f>+'2. Proposed Usage'!I45</f>
        <v>0</v>
      </c>
      <c r="D29" s="233" t="e">
        <f>+B27*C29</f>
        <v>#DIV/0!</v>
      </c>
      <c r="E29" s="233" t="e">
        <f>+(B29-B27)*C29</f>
        <v>#DIV/0!</v>
      </c>
      <c r="F29" s="14" t="e">
        <f>SUM(D29:E29)</f>
        <v>#DIV/0!</v>
      </c>
    </row>
    <row r="30" spans="1:6" s="9" customFormat="1" ht="15">
      <c r="C30" s="68">
        <f>SUM(C27:C29)-'2. Proposed Usage'!B45</f>
        <v>0</v>
      </c>
    </row>
    <row r="31" spans="1:6" s="9" customFormat="1" ht="15">
      <c r="B31" s="63">
        <f>'2. Proposed Usage'!A15</f>
        <v>0</v>
      </c>
      <c r="C31" s="63" t="s">
        <v>32</v>
      </c>
      <c r="D31" s="355" t="s">
        <v>30</v>
      </c>
      <c r="E31" s="356"/>
      <c r="F31" s="357"/>
    </row>
    <row r="32" spans="1:6" ht="15">
      <c r="A32" s="11" t="s">
        <v>53</v>
      </c>
      <c r="B32" s="65"/>
      <c r="C32" s="65"/>
      <c r="D32" s="13" t="s">
        <v>33</v>
      </c>
      <c r="E32" s="13" t="s">
        <v>31</v>
      </c>
      <c r="F32" s="13" t="s">
        <v>1</v>
      </c>
    </row>
    <row r="33" spans="1:6" ht="15">
      <c r="A33" s="9" t="s">
        <v>33</v>
      </c>
      <c r="B33" s="66" t="e">
        <f>+'Rate Summary'!F13</f>
        <v>#DIV/0!</v>
      </c>
      <c r="C33" s="66">
        <f>+'2. Proposed Usage'!C46+'2. Proposed Usage'!D46</f>
        <v>0</v>
      </c>
      <c r="D33" s="14" t="e">
        <f>+B33*C33</f>
        <v>#DIV/0!</v>
      </c>
      <c r="E33" s="67"/>
      <c r="F33" s="14" t="e">
        <f>SUM(D33:E33)</f>
        <v>#DIV/0!</v>
      </c>
    </row>
    <row r="34" spans="1:6" ht="15">
      <c r="A34" s="9" t="s">
        <v>161</v>
      </c>
      <c r="B34" s="66" t="e">
        <f>+'Rate Summary'!F15</f>
        <v>#DIV/0!</v>
      </c>
      <c r="C34" s="66">
        <f>+'2. Proposed Usage'!E46+'2. Proposed Usage'!F46+'2. Proposed Usage'!G46</f>
        <v>0</v>
      </c>
      <c r="D34" s="14" t="e">
        <f>+B33*C34</f>
        <v>#DIV/0!</v>
      </c>
      <c r="E34" s="14" t="e">
        <f>+(B34-B33)*C34</f>
        <v>#DIV/0!</v>
      </c>
      <c r="F34" s="14" t="e">
        <f>SUM(D34:E34)</f>
        <v>#DIV/0!</v>
      </c>
    </row>
    <row r="35" spans="1:6" ht="15">
      <c r="A35" s="9" t="s">
        <v>29</v>
      </c>
      <c r="B35" s="66" t="e">
        <f>+'Rate Summary'!F20</f>
        <v>#DIV/0!</v>
      </c>
      <c r="C35" s="66">
        <f>+'2. Proposed Usage'!I46</f>
        <v>0</v>
      </c>
      <c r="D35" s="14" t="e">
        <f>+B33*C35</f>
        <v>#DIV/0!</v>
      </c>
      <c r="E35" s="14" t="e">
        <f>+(B35-B33)*C35</f>
        <v>#DIV/0!</v>
      </c>
      <c r="F35" s="14" t="e">
        <f>SUM(D35:E35)</f>
        <v>#DIV/0!</v>
      </c>
    </row>
    <row r="36" spans="1:6" ht="15">
      <c r="A36" s="9"/>
      <c r="B36" s="9"/>
      <c r="C36" s="68">
        <f>SUM(C33:C35)-'2. Proposed Usage'!B46</f>
        <v>0</v>
      </c>
      <c r="D36" s="9"/>
      <c r="E36" s="9"/>
      <c r="F36" s="9"/>
    </row>
    <row r="37" spans="1:6" s="9" customFormat="1" ht="15">
      <c r="B37" s="63">
        <f>'2. Proposed Usage'!A16</f>
        <v>0</v>
      </c>
      <c r="C37" s="63" t="s">
        <v>32</v>
      </c>
      <c r="D37" s="355" t="s">
        <v>30</v>
      </c>
      <c r="E37" s="356"/>
      <c r="F37" s="357"/>
    </row>
    <row r="38" spans="1:6" ht="15">
      <c r="A38" s="11" t="s">
        <v>53</v>
      </c>
      <c r="B38" s="65"/>
      <c r="C38" s="65"/>
      <c r="D38" s="13" t="s">
        <v>33</v>
      </c>
      <c r="E38" s="13" t="s">
        <v>31</v>
      </c>
      <c r="F38" s="13" t="s">
        <v>1</v>
      </c>
    </row>
    <row r="39" spans="1:6" ht="15">
      <c r="A39" s="9" t="s">
        <v>33</v>
      </c>
      <c r="B39" s="66" t="e">
        <f>+'Rate Summary'!G13</f>
        <v>#DIV/0!</v>
      </c>
      <c r="C39" s="66">
        <f>+'2. Proposed Usage'!C47+'2. Proposed Usage'!D47</f>
        <v>0</v>
      </c>
      <c r="D39" s="14" t="e">
        <f>+B39*C39</f>
        <v>#DIV/0!</v>
      </c>
      <c r="E39" s="67"/>
      <c r="F39" s="14" t="e">
        <f>SUM(D39:E39)</f>
        <v>#DIV/0!</v>
      </c>
    </row>
    <row r="40" spans="1:6" ht="15">
      <c r="A40" s="9" t="s">
        <v>161</v>
      </c>
      <c r="B40" s="66" t="e">
        <f>+'Rate Summary'!G15</f>
        <v>#DIV/0!</v>
      </c>
      <c r="C40" s="66">
        <f>+'2. Proposed Usage'!E47+'2. Proposed Usage'!F47+'2. Proposed Usage'!G47</f>
        <v>0</v>
      </c>
      <c r="D40" s="14" t="e">
        <f>+B39*C40</f>
        <v>#DIV/0!</v>
      </c>
      <c r="E40" s="14" t="e">
        <f>+(B40-B39)*C40</f>
        <v>#DIV/0!</v>
      </c>
      <c r="F40" s="14" t="e">
        <f>SUM(D40:E40)</f>
        <v>#DIV/0!</v>
      </c>
    </row>
    <row r="41" spans="1:6" ht="15">
      <c r="A41" s="9" t="s">
        <v>29</v>
      </c>
      <c r="B41" s="66" t="e">
        <f>+'Rate Summary'!G20</f>
        <v>#DIV/0!</v>
      </c>
      <c r="C41" s="66">
        <f>+'2. Proposed Usage'!I47</f>
        <v>0</v>
      </c>
      <c r="D41" s="14" t="e">
        <f>+B39*C41</f>
        <v>#DIV/0!</v>
      </c>
      <c r="E41" s="14" t="e">
        <f>+(B41-B39)*C41</f>
        <v>#DIV/0!</v>
      </c>
      <c r="F41" s="14" t="e">
        <f>SUM(D41:E41)</f>
        <v>#DIV/0!</v>
      </c>
    </row>
    <row r="42" spans="1:6" ht="15">
      <c r="A42" s="9"/>
      <c r="B42" s="9"/>
      <c r="C42" s="68">
        <f>SUM(C39:C41)-'2. Proposed Usage'!B47</f>
        <v>0</v>
      </c>
      <c r="D42" s="9"/>
      <c r="E42" s="9"/>
      <c r="F42" s="9"/>
    </row>
    <row r="43" spans="1:6" s="9" customFormat="1" ht="15">
      <c r="B43" s="63">
        <f>'2. Proposed Usage'!A17</f>
        <v>0</v>
      </c>
      <c r="C43" s="63" t="s">
        <v>32</v>
      </c>
      <c r="D43" s="355" t="s">
        <v>30</v>
      </c>
      <c r="E43" s="356"/>
      <c r="F43" s="357"/>
    </row>
    <row r="44" spans="1:6" ht="15">
      <c r="A44" s="11" t="s">
        <v>53</v>
      </c>
      <c r="B44" s="65"/>
      <c r="C44" s="65"/>
      <c r="D44" s="13" t="s">
        <v>33</v>
      </c>
      <c r="E44" s="13" t="s">
        <v>31</v>
      </c>
      <c r="F44" s="13" t="s">
        <v>1</v>
      </c>
    </row>
    <row r="45" spans="1:6" ht="15">
      <c r="A45" s="9" t="s">
        <v>33</v>
      </c>
      <c r="B45" s="66" t="e">
        <f>+'Rate Summary'!H13</f>
        <v>#DIV/0!</v>
      </c>
      <c r="C45" s="66">
        <f>+'2. Proposed Usage'!C48+'2. Proposed Usage'!D48</f>
        <v>0</v>
      </c>
      <c r="D45" s="14" t="e">
        <f>+B45*C45</f>
        <v>#DIV/0!</v>
      </c>
      <c r="E45" s="67"/>
      <c r="F45" s="14" t="e">
        <f>SUM(D45:E45)</f>
        <v>#DIV/0!</v>
      </c>
    </row>
    <row r="46" spans="1:6" ht="15">
      <c r="A46" s="9" t="s">
        <v>161</v>
      </c>
      <c r="B46" s="66" t="e">
        <f>+'Rate Summary'!H15</f>
        <v>#DIV/0!</v>
      </c>
      <c r="C46" s="66">
        <f>+'2. Proposed Usage'!E48+'2. Proposed Usage'!F48+'2. Proposed Usage'!G48</f>
        <v>0</v>
      </c>
      <c r="D46" s="14" t="e">
        <f>+B45*C46</f>
        <v>#DIV/0!</v>
      </c>
      <c r="E46" s="14" t="e">
        <f>+(B46-B45)*C46</f>
        <v>#DIV/0!</v>
      </c>
      <c r="F46" s="14" t="e">
        <f>SUM(D46:E46)</f>
        <v>#DIV/0!</v>
      </c>
    </row>
    <row r="47" spans="1:6" ht="15">
      <c r="A47" s="9" t="s">
        <v>29</v>
      </c>
      <c r="B47" s="66" t="e">
        <f>+'Rate Summary'!H20</f>
        <v>#DIV/0!</v>
      </c>
      <c r="C47" s="66">
        <f>+'2. Proposed Usage'!I48</f>
        <v>0</v>
      </c>
      <c r="D47" s="14" t="e">
        <f>+B45*C47</f>
        <v>#DIV/0!</v>
      </c>
      <c r="E47" s="14" t="e">
        <f>+(B47-B45)*C47</f>
        <v>#DIV/0!</v>
      </c>
      <c r="F47" s="14" t="e">
        <f>SUM(D47:E47)</f>
        <v>#DIV/0!</v>
      </c>
    </row>
    <row r="48" spans="1:6" ht="15">
      <c r="A48" s="9"/>
      <c r="B48" s="9"/>
      <c r="C48" s="68">
        <f>SUM(C45:C47)-'2. Proposed Usage'!B48</f>
        <v>0</v>
      </c>
      <c r="D48" s="9"/>
      <c r="E48" s="9"/>
      <c r="F48" s="9"/>
    </row>
    <row r="49" spans="1:6" s="9" customFormat="1" ht="15">
      <c r="B49" s="63">
        <f>'2. Proposed Usage'!A18</f>
        <v>0</v>
      </c>
      <c r="C49" s="63" t="s">
        <v>32</v>
      </c>
      <c r="D49" s="355" t="s">
        <v>30</v>
      </c>
      <c r="E49" s="356"/>
      <c r="F49" s="357"/>
    </row>
    <row r="50" spans="1:6" ht="15">
      <c r="A50" s="11" t="s">
        <v>53</v>
      </c>
      <c r="B50" s="65"/>
      <c r="C50" s="65"/>
      <c r="D50" s="13" t="s">
        <v>33</v>
      </c>
      <c r="E50" s="13" t="s">
        <v>31</v>
      </c>
      <c r="F50" s="13" t="s">
        <v>1</v>
      </c>
    </row>
    <row r="51" spans="1:6" ht="15">
      <c r="A51" s="9" t="s">
        <v>33</v>
      </c>
      <c r="B51" s="66" t="e">
        <f>+'Rate Summary'!I13</f>
        <v>#DIV/0!</v>
      </c>
      <c r="C51" s="66">
        <f>+'2. Proposed Usage'!C49+'2. Proposed Usage'!D49</f>
        <v>0</v>
      </c>
      <c r="D51" s="14" t="e">
        <f>+B51*C51</f>
        <v>#DIV/0!</v>
      </c>
      <c r="E51" s="67"/>
      <c r="F51" s="14" t="e">
        <f>SUM(D51:E51)</f>
        <v>#DIV/0!</v>
      </c>
    </row>
    <row r="52" spans="1:6" ht="15">
      <c r="A52" s="9" t="s">
        <v>161</v>
      </c>
      <c r="B52" s="66" t="e">
        <f>+'Rate Summary'!I15</f>
        <v>#DIV/0!</v>
      </c>
      <c r="C52" s="66">
        <f>+'2. Proposed Usage'!E49+'2. Proposed Usage'!F49+'2. Proposed Usage'!G49</f>
        <v>0</v>
      </c>
      <c r="D52" s="14" t="e">
        <f>+B51*C52</f>
        <v>#DIV/0!</v>
      </c>
      <c r="E52" s="14" t="e">
        <f>+(B52-B51)*C52</f>
        <v>#DIV/0!</v>
      </c>
      <c r="F52" s="14" t="e">
        <f>SUM(D52:E52)</f>
        <v>#DIV/0!</v>
      </c>
    </row>
    <row r="53" spans="1:6" ht="15">
      <c r="A53" s="9" t="s">
        <v>29</v>
      </c>
      <c r="B53" s="66" t="e">
        <f>+'Rate Summary'!I20</f>
        <v>#DIV/0!</v>
      </c>
      <c r="C53" s="66">
        <f>+'2. Proposed Usage'!I49</f>
        <v>0</v>
      </c>
      <c r="D53" s="14" t="e">
        <f>+B51*C53</f>
        <v>#DIV/0!</v>
      </c>
      <c r="E53" s="14" t="e">
        <f>+(B53-B51)*C53</f>
        <v>#DIV/0!</v>
      </c>
      <c r="F53" s="14" t="e">
        <f>SUM(D53:E53)</f>
        <v>#DIV/0!</v>
      </c>
    </row>
    <row r="54" spans="1:6" ht="15">
      <c r="A54" s="9"/>
      <c r="B54" s="9"/>
      <c r="C54" s="68">
        <f>SUM(C51:C53)-'2. Proposed Usage'!B49</f>
        <v>0</v>
      </c>
      <c r="D54" s="9"/>
      <c r="E54" s="9"/>
      <c r="F54" s="9"/>
    </row>
    <row r="55" spans="1:6" s="9" customFormat="1" ht="15">
      <c r="B55" s="63">
        <f>'2. Proposed Usage'!A19</f>
        <v>0</v>
      </c>
      <c r="C55" s="63" t="s">
        <v>32</v>
      </c>
      <c r="D55" s="355" t="s">
        <v>30</v>
      </c>
      <c r="E55" s="356"/>
      <c r="F55" s="357"/>
    </row>
    <row r="56" spans="1:6" ht="15">
      <c r="A56" s="11" t="s">
        <v>53</v>
      </c>
      <c r="B56" s="65"/>
      <c r="C56" s="65"/>
      <c r="D56" s="13" t="s">
        <v>33</v>
      </c>
      <c r="E56" s="13" t="s">
        <v>31</v>
      </c>
      <c r="F56" s="13" t="s">
        <v>1</v>
      </c>
    </row>
    <row r="57" spans="1:6" ht="15">
      <c r="A57" s="9" t="s">
        <v>33</v>
      </c>
      <c r="B57" s="66" t="e">
        <f>+'Rate Summary'!J13</f>
        <v>#DIV/0!</v>
      </c>
      <c r="C57" s="66">
        <f>+'2. Proposed Usage'!C50+'2. Proposed Usage'!D50</f>
        <v>0</v>
      </c>
      <c r="D57" s="14" t="e">
        <f>+B57*C57</f>
        <v>#DIV/0!</v>
      </c>
      <c r="E57" s="67"/>
      <c r="F57" s="14" t="e">
        <f>SUM(D57:E57)</f>
        <v>#DIV/0!</v>
      </c>
    </row>
    <row r="58" spans="1:6" ht="15">
      <c r="A58" s="9" t="s">
        <v>161</v>
      </c>
      <c r="B58" s="66" t="e">
        <f>+'Rate Summary'!J15</f>
        <v>#DIV/0!</v>
      </c>
      <c r="C58" s="66">
        <f>+'2. Proposed Usage'!E50+'2. Proposed Usage'!F50+'2. Proposed Usage'!G50</f>
        <v>0</v>
      </c>
      <c r="D58" s="14" t="e">
        <f>+B57*C58</f>
        <v>#DIV/0!</v>
      </c>
      <c r="E58" s="14" t="e">
        <f>+(B58-B57)*C58</f>
        <v>#DIV/0!</v>
      </c>
      <c r="F58" s="14" t="e">
        <f>SUM(D58:E58)</f>
        <v>#DIV/0!</v>
      </c>
    </row>
    <row r="59" spans="1:6" ht="15">
      <c r="A59" s="9" t="s">
        <v>29</v>
      </c>
      <c r="B59" s="66" t="e">
        <f>+'Rate Summary'!J20</f>
        <v>#DIV/0!</v>
      </c>
      <c r="C59" s="66">
        <f>+'2. Proposed Usage'!I50</f>
        <v>0</v>
      </c>
      <c r="D59" s="14" t="e">
        <f>+B57*C59</f>
        <v>#DIV/0!</v>
      </c>
      <c r="E59" s="14" t="e">
        <f>+(B59-B57)*C59</f>
        <v>#DIV/0!</v>
      </c>
      <c r="F59" s="14" t="e">
        <f>SUM(D59:E59)</f>
        <v>#DIV/0!</v>
      </c>
    </row>
    <row r="60" spans="1:6" ht="15">
      <c r="A60" s="9"/>
      <c r="B60" s="9"/>
      <c r="C60" s="68">
        <f>SUM(C57:C59)-'2. Proposed Usage'!B50</f>
        <v>0</v>
      </c>
      <c r="D60" s="9"/>
      <c r="E60" s="9"/>
      <c r="F60" s="9"/>
    </row>
    <row r="61" spans="1:6" s="9" customFormat="1" ht="15">
      <c r="B61" s="63">
        <f>'2. Proposed Usage'!A20</f>
        <v>0</v>
      </c>
      <c r="C61" s="63" t="s">
        <v>32</v>
      </c>
      <c r="D61" s="355" t="s">
        <v>30</v>
      </c>
      <c r="E61" s="356"/>
      <c r="F61" s="357"/>
    </row>
    <row r="62" spans="1:6" ht="15">
      <c r="A62" s="11" t="s">
        <v>53</v>
      </c>
      <c r="B62" s="65"/>
      <c r="C62" s="65"/>
      <c r="D62" s="13" t="s">
        <v>33</v>
      </c>
      <c r="E62" s="13" t="s">
        <v>31</v>
      </c>
      <c r="F62" s="13" t="s">
        <v>1</v>
      </c>
    </row>
    <row r="63" spans="1:6" ht="15">
      <c r="A63" s="9" t="s">
        <v>33</v>
      </c>
      <c r="B63" s="66" t="e">
        <f>+'Rate Summary'!K13</f>
        <v>#DIV/0!</v>
      </c>
      <c r="C63" s="66">
        <f>+'2. Proposed Usage'!C51+'2. Proposed Usage'!D51</f>
        <v>0</v>
      </c>
      <c r="D63" s="14" t="e">
        <f>+B63*C63</f>
        <v>#DIV/0!</v>
      </c>
      <c r="E63" s="67"/>
      <c r="F63" s="14" t="e">
        <f>SUM(D63:E63)</f>
        <v>#DIV/0!</v>
      </c>
    </row>
    <row r="64" spans="1:6" ht="15">
      <c r="A64" s="9" t="s">
        <v>161</v>
      </c>
      <c r="B64" s="66" t="e">
        <f>+'Rate Summary'!K15</f>
        <v>#DIV/0!</v>
      </c>
      <c r="C64" s="66">
        <f>+'2. Proposed Usage'!E51+'2. Proposed Usage'!F51+'2. Proposed Usage'!G51</f>
        <v>0</v>
      </c>
      <c r="D64" s="14" t="e">
        <f>+B63*C64</f>
        <v>#DIV/0!</v>
      </c>
      <c r="E64" s="14" t="e">
        <f>+(B64-B63)*C64</f>
        <v>#DIV/0!</v>
      </c>
      <c r="F64" s="14" t="e">
        <f>SUM(D64:E64)</f>
        <v>#DIV/0!</v>
      </c>
    </row>
    <row r="65" spans="1:6" ht="15">
      <c r="A65" s="9" t="s">
        <v>29</v>
      </c>
      <c r="B65" s="66" t="e">
        <f>+'Rate Summary'!K20</f>
        <v>#DIV/0!</v>
      </c>
      <c r="C65" s="66">
        <f>+'2. Proposed Usage'!I51</f>
        <v>0</v>
      </c>
      <c r="D65" s="14" t="e">
        <f>+B63*C65</f>
        <v>#DIV/0!</v>
      </c>
      <c r="E65" s="14" t="e">
        <f>+(B65-B63)*C65</f>
        <v>#DIV/0!</v>
      </c>
      <c r="F65" s="14" t="e">
        <f>SUM(D65:E65)</f>
        <v>#DIV/0!</v>
      </c>
    </row>
    <row r="66" spans="1:6" ht="15">
      <c r="A66" s="9"/>
      <c r="B66" s="9"/>
      <c r="C66" s="68">
        <f>SUM(C63:C65)-'2. Proposed Usage'!B51</f>
        <v>0</v>
      </c>
      <c r="D66" s="9"/>
      <c r="E66" s="9"/>
      <c r="F66" s="9"/>
    </row>
    <row r="67" spans="1:6" s="9" customFormat="1" ht="15">
      <c r="B67" s="63">
        <f>'2. Proposed Usage'!A21</f>
        <v>0</v>
      </c>
      <c r="C67" s="63" t="s">
        <v>32</v>
      </c>
      <c r="D67" s="355" t="s">
        <v>30</v>
      </c>
      <c r="E67" s="356"/>
      <c r="F67" s="357"/>
    </row>
    <row r="68" spans="1:6" ht="15">
      <c r="A68" s="11" t="s">
        <v>53</v>
      </c>
      <c r="B68" s="65"/>
      <c r="C68" s="65"/>
      <c r="D68" s="13" t="s">
        <v>33</v>
      </c>
      <c r="E68" s="13" t="s">
        <v>31</v>
      </c>
      <c r="F68" s="13" t="s">
        <v>1</v>
      </c>
    </row>
    <row r="69" spans="1:6" ht="15">
      <c r="A69" s="9" t="s">
        <v>33</v>
      </c>
      <c r="B69" s="66" t="e">
        <f>+'Rate Summary'!L13</f>
        <v>#DIV/0!</v>
      </c>
      <c r="C69" s="66">
        <f>+'2. Proposed Usage'!C52+'2. Proposed Usage'!D52</f>
        <v>0</v>
      </c>
      <c r="D69" s="14" t="e">
        <f>+B69*C69</f>
        <v>#DIV/0!</v>
      </c>
      <c r="E69" s="67"/>
      <c r="F69" s="14" t="e">
        <f>SUM(D69:E69)</f>
        <v>#DIV/0!</v>
      </c>
    </row>
    <row r="70" spans="1:6" ht="15">
      <c r="A70" s="9" t="s">
        <v>161</v>
      </c>
      <c r="B70" s="66" t="e">
        <f>+'Rate Summary'!L15</f>
        <v>#DIV/0!</v>
      </c>
      <c r="C70" s="66">
        <f>+'2. Proposed Usage'!E52+'2. Proposed Usage'!F52+'2. Proposed Usage'!G52</f>
        <v>0</v>
      </c>
      <c r="D70" s="14" t="e">
        <f>+B69*C70</f>
        <v>#DIV/0!</v>
      </c>
      <c r="E70" s="14" t="e">
        <f>+(B70-B69)*C70</f>
        <v>#DIV/0!</v>
      </c>
      <c r="F70" s="14" t="e">
        <f>SUM(D70:E70)</f>
        <v>#DIV/0!</v>
      </c>
    </row>
    <row r="71" spans="1:6" ht="15">
      <c r="A71" s="9" t="s">
        <v>29</v>
      </c>
      <c r="B71" s="66" t="e">
        <f>+'Rate Summary'!L20</f>
        <v>#DIV/0!</v>
      </c>
      <c r="C71" s="66">
        <f>+'2. Proposed Usage'!I52</f>
        <v>0</v>
      </c>
      <c r="D71" s="14" t="e">
        <f>+B69*C71</f>
        <v>#DIV/0!</v>
      </c>
      <c r="E71" s="14" t="e">
        <f>+(B71-B69)*C71</f>
        <v>#DIV/0!</v>
      </c>
      <c r="F71" s="14" t="e">
        <f>SUM(D71:E71)</f>
        <v>#DIV/0!</v>
      </c>
    </row>
    <row r="72" spans="1:6" ht="15">
      <c r="A72" s="9"/>
      <c r="B72" s="9"/>
      <c r="C72" s="68">
        <f>SUM(C69:C71)-'2. Proposed Usage'!B52</f>
        <v>0</v>
      </c>
      <c r="D72" s="9"/>
      <c r="E72" s="9"/>
      <c r="F72" s="9"/>
    </row>
    <row r="73" spans="1:6" s="9" customFormat="1" ht="15">
      <c r="B73" s="63">
        <f>'2. Proposed Usage'!A22</f>
        <v>0</v>
      </c>
      <c r="C73" s="63" t="s">
        <v>32</v>
      </c>
      <c r="D73" s="355" t="s">
        <v>30</v>
      </c>
      <c r="E73" s="356"/>
      <c r="F73" s="357"/>
    </row>
    <row r="74" spans="1:6" ht="15">
      <c r="A74" s="11" t="s">
        <v>53</v>
      </c>
      <c r="B74" s="65"/>
      <c r="C74" s="65"/>
      <c r="D74" s="13" t="s">
        <v>33</v>
      </c>
      <c r="E74" s="13" t="s">
        <v>31</v>
      </c>
      <c r="F74" s="13" t="s">
        <v>1</v>
      </c>
    </row>
    <row r="75" spans="1:6" ht="15">
      <c r="A75" s="9" t="s">
        <v>33</v>
      </c>
      <c r="B75" s="66" t="e">
        <f>+'Rate Summary'!M13</f>
        <v>#DIV/0!</v>
      </c>
      <c r="C75" s="66">
        <f>+'2. Proposed Usage'!C53+'2. Proposed Usage'!D53</f>
        <v>0</v>
      </c>
      <c r="D75" s="14" t="e">
        <f>+B75*C75</f>
        <v>#DIV/0!</v>
      </c>
      <c r="E75" s="67"/>
      <c r="F75" s="14" t="e">
        <f>SUM(D75:E75)</f>
        <v>#DIV/0!</v>
      </c>
    </row>
    <row r="76" spans="1:6" ht="15">
      <c r="A76" s="9" t="s">
        <v>161</v>
      </c>
      <c r="B76" s="66" t="e">
        <f>+'Rate Summary'!M15</f>
        <v>#DIV/0!</v>
      </c>
      <c r="C76" s="66">
        <f>+'2. Proposed Usage'!E53+'2. Proposed Usage'!F53+'2. Proposed Usage'!G53</f>
        <v>0</v>
      </c>
      <c r="D76" s="14" t="e">
        <f>+B75*C76</f>
        <v>#DIV/0!</v>
      </c>
      <c r="E76" s="14" t="e">
        <f>+(B76-B75)*C76</f>
        <v>#DIV/0!</v>
      </c>
      <c r="F76" s="14" t="e">
        <f>SUM(D76:E76)</f>
        <v>#DIV/0!</v>
      </c>
    </row>
    <row r="77" spans="1:6" ht="15">
      <c r="A77" s="9" t="s">
        <v>29</v>
      </c>
      <c r="B77" s="66" t="e">
        <f>+'Rate Summary'!M20</f>
        <v>#DIV/0!</v>
      </c>
      <c r="C77" s="66">
        <f>+'2. Proposed Usage'!I53</f>
        <v>0</v>
      </c>
      <c r="D77" s="14" t="e">
        <f>+B75*C77</f>
        <v>#DIV/0!</v>
      </c>
      <c r="E77" s="14" t="e">
        <f>+(B77-B75)*C77</f>
        <v>#DIV/0!</v>
      </c>
      <c r="F77" s="14" t="e">
        <f>SUM(D77:E77)</f>
        <v>#DIV/0!</v>
      </c>
    </row>
    <row r="78" spans="1:6" ht="15">
      <c r="A78" s="9"/>
      <c r="B78" s="9"/>
      <c r="C78" s="68">
        <f>SUM(C75:C77)-'2. Proposed Usage'!B53</f>
        <v>0</v>
      </c>
      <c r="D78" s="9"/>
      <c r="E78" s="9"/>
      <c r="F78" s="9"/>
    </row>
    <row r="79" spans="1:6" ht="15">
      <c r="A79" s="9"/>
      <c r="B79" s="63">
        <f>'2. Proposed Usage'!A23</f>
        <v>0</v>
      </c>
      <c r="C79" s="63" t="s">
        <v>32</v>
      </c>
      <c r="D79" s="355" t="s">
        <v>30</v>
      </c>
      <c r="E79" s="356"/>
      <c r="F79" s="357"/>
    </row>
    <row r="80" spans="1:6" ht="15">
      <c r="A80" s="11" t="s">
        <v>53</v>
      </c>
      <c r="B80" s="65"/>
      <c r="C80" s="65"/>
      <c r="D80" s="13" t="s">
        <v>33</v>
      </c>
      <c r="E80" s="13" t="s">
        <v>31</v>
      </c>
      <c r="F80" s="13" t="s">
        <v>1</v>
      </c>
    </row>
    <row r="81" spans="1:6" ht="15">
      <c r="A81" s="9" t="s">
        <v>33</v>
      </c>
      <c r="B81" s="66" t="e">
        <f>+'Rate Summary'!N13</f>
        <v>#DIV/0!</v>
      </c>
      <c r="C81" s="66">
        <f>+'2. Proposed Usage'!C54+'2. Proposed Usage'!D54</f>
        <v>0</v>
      </c>
      <c r="D81" s="14" t="e">
        <f>+B81*C81</f>
        <v>#DIV/0!</v>
      </c>
      <c r="E81" s="67"/>
      <c r="F81" s="14" t="e">
        <f>SUM(D81:E81)</f>
        <v>#DIV/0!</v>
      </c>
    </row>
    <row r="82" spans="1:6" ht="15">
      <c r="A82" s="9" t="s">
        <v>161</v>
      </c>
      <c r="B82" s="66" t="e">
        <f>+'Rate Summary'!N15</f>
        <v>#DIV/0!</v>
      </c>
      <c r="C82" s="66">
        <f>+'2. Proposed Usage'!E54+'2. Proposed Usage'!F54+'2. Proposed Usage'!G54</f>
        <v>0</v>
      </c>
      <c r="D82" s="14" t="e">
        <f>+B81*C82</f>
        <v>#DIV/0!</v>
      </c>
      <c r="E82" s="14" t="e">
        <f>+(B82-B81)*C82</f>
        <v>#DIV/0!</v>
      </c>
      <c r="F82" s="14" t="e">
        <f>SUM(D82:E82)</f>
        <v>#DIV/0!</v>
      </c>
    </row>
    <row r="83" spans="1:6" ht="15">
      <c r="A83" s="9" t="s">
        <v>29</v>
      </c>
      <c r="B83" s="66" t="e">
        <f>+'Rate Summary'!N20</f>
        <v>#DIV/0!</v>
      </c>
      <c r="C83" s="66">
        <f>+'2. Proposed Usage'!I54</f>
        <v>0</v>
      </c>
      <c r="D83" s="14" t="e">
        <f>+B81*C83</f>
        <v>#DIV/0!</v>
      </c>
      <c r="E83" s="14" t="e">
        <f>+(B83-B81)*C83</f>
        <v>#DIV/0!</v>
      </c>
      <c r="F83" s="14" t="e">
        <f>SUM(D83:E83)</f>
        <v>#DIV/0!</v>
      </c>
    </row>
    <row r="84" spans="1:6" ht="15">
      <c r="A84" s="9"/>
      <c r="B84" s="9"/>
      <c r="C84" s="68">
        <f>SUM(C81:C83)-'2. Proposed Usage'!B54</f>
        <v>0</v>
      </c>
      <c r="D84" s="9"/>
      <c r="E84" s="9"/>
      <c r="F84" s="9"/>
    </row>
    <row r="85" spans="1:6" ht="15">
      <c r="A85" s="9"/>
      <c r="B85" s="63">
        <f>'2. Proposed Usage'!A24</f>
        <v>0</v>
      </c>
      <c r="C85" s="63" t="s">
        <v>32</v>
      </c>
      <c r="D85" s="355" t="s">
        <v>30</v>
      </c>
      <c r="E85" s="356"/>
      <c r="F85" s="357"/>
    </row>
    <row r="86" spans="1:6" ht="15">
      <c r="A86" s="11" t="s">
        <v>53</v>
      </c>
      <c r="B86" s="65"/>
      <c r="C86" s="65"/>
      <c r="D86" s="13" t="s">
        <v>33</v>
      </c>
      <c r="E86" s="13" t="s">
        <v>31</v>
      </c>
      <c r="F86" s="13" t="s">
        <v>1</v>
      </c>
    </row>
    <row r="87" spans="1:6" ht="15">
      <c r="A87" s="9" t="s">
        <v>33</v>
      </c>
      <c r="B87" s="66" t="e">
        <f>+'Rate Summary'!O13</f>
        <v>#DIV/0!</v>
      </c>
      <c r="C87" s="66">
        <f>+'2. Proposed Usage'!C55+'2. Proposed Usage'!D55</f>
        <v>0</v>
      </c>
      <c r="D87" s="14" t="e">
        <f>+B87*C87</f>
        <v>#DIV/0!</v>
      </c>
      <c r="E87" s="67"/>
      <c r="F87" s="14" t="e">
        <f>SUM(D87:E87)</f>
        <v>#DIV/0!</v>
      </c>
    </row>
    <row r="88" spans="1:6" ht="15">
      <c r="A88" s="9" t="s">
        <v>161</v>
      </c>
      <c r="B88" s="66" t="e">
        <f>+'Rate Summary'!O15</f>
        <v>#DIV/0!</v>
      </c>
      <c r="C88" s="66">
        <f>+'2. Proposed Usage'!E55+'2. Proposed Usage'!F55+'2. Proposed Usage'!G55</f>
        <v>0</v>
      </c>
      <c r="D88" s="14" t="e">
        <f>+B87*C88</f>
        <v>#DIV/0!</v>
      </c>
      <c r="E88" s="14" t="e">
        <f>+(B88-B87)*C88</f>
        <v>#DIV/0!</v>
      </c>
      <c r="F88" s="14" t="e">
        <f>SUM(D88:E88)</f>
        <v>#DIV/0!</v>
      </c>
    </row>
    <row r="89" spans="1:6" ht="15">
      <c r="A89" s="9" t="s">
        <v>29</v>
      </c>
      <c r="B89" s="66" t="e">
        <f>+'Rate Summary'!O20</f>
        <v>#DIV/0!</v>
      </c>
      <c r="C89" s="66">
        <f>+'2. Proposed Usage'!I55</f>
        <v>0</v>
      </c>
      <c r="D89" s="14" t="e">
        <f>+B87*C89</f>
        <v>#DIV/0!</v>
      </c>
      <c r="E89" s="14" t="e">
        <f>+(B89-B87)*C89</f>
        <v>#DIV/0!</v>
      </c>
      <c r="F89" s="14" t="e">
        <f>SUM(D89:E89)</f>
        <v>#DIV/0!</v>
      </c>
    </row>
    <row r="90" spans="1:6" ht="15">
      <c r="A90" s="9"/>
      <c r="B90" s="9"/>
      <c r="C90" s="68">
        <f>SUM(C87:C89)-'2. Proposed Usage'!B55</f>
        <v>0</v>
      </c>
      <c r="D90" s="9"/>
      <c r="E90" s="9"/>
      <c r="F90" s="9"/>
    </row>
    <row r="91" spans="1:6" ht="15">
      <c r="A91" s="9"/>
      <c r="B91" s="63">
        <f>'2. Proposed Usage'!A25</f>
        <v>0</v>
      </c>
      <c r="C91" s="63" t="s">
        <v>32</v>
      </c>
      <c r="D91" s="355" t="s">
        <v>30</v>
      </c>
      <c r="E91" s="356"/>
      <c r="F91" s="357"/>
    </row>
    <row r="92" spans="1:6" ht="15">
      <c r="A92" s="11" t="s">
        <v>53</v>
      </c>
      <c r="B92" s="65"/>
      <c r="C92" s="65"/>
      <c r="D92" s="13" t="s">
        <v>33</v>
      </c>
      <c r="E92" s="13" t="s">
        <v>31</v>
      </c>
      <c r="F92" s="13" t="s">
        <v>1</v>
      </c>
    </row>
    <row r="93" spans="1:6" ht="15">
      <c r="A93" s="9" t="s">
        <v>33</v>
      </c>
      <c r="B93" s="66" t="e">
        <f>+'Rate Summary'!P13</f>
        <v>#DIV/0!</v>
      </c>
      <c r="C93" s="66">
        <f>+'2. Proposed Usage'!C56+'2. Proposed Usage'!D56</f>
        <v>0</v>
      </c>
      <c r="D93" s="14" t="e">
        <f>+B93*C93</f>
        <v>#DIV/0!</v>
      </c>
      <c r="E93" s="67"/>
      <c r="F93" s="14" t="e">
        <f>SUM(D93:E93)</f>
        <v>#DIV/0!</v>
      </c>
    </row>
    <row r="94" spans="1:6" ht="15">
      <c r="A94" s="9" t="s">
        <v>161</v>
      </c>
      <c r="B94" s="66" t="e">
        <f>+'Rate Summary'!P15</f>
        <v>#DIV/0!</v>
      </c>
      <c r="C94" s="66">
        <f>+'2. Proposed Usage'!E56+'2. Proposed Usage'!F56+'2. Proposed Usage'!G56</f>
        <v>0</v>
      </c>
      <c r="D94" s="14" t="e">
        <f>+B93*C94</f>
        <v>#DIV/0!</v>
      </c>
      <c r="E94" s="14" t="e">
        <f>+(B94-B93)*C94</f>
        <v>#DIV/0!</v>
      </c>
      <c r="F94" s="14" t="e">
        <f>SUM(D94:E94)</f>
        <v>#DIV/0!</v>
      </c>
    </row>
    <row r="95" spans="1:6" ht="15">
      <c r="A95" s="9" t="s">
        <v>29</v>
      </c>
      <c r="B95" s="66" t="e">
        <f>+'Rate Summary'!P20</f>
        <v>#DIV/0!</v>
      </c>
      <c r="C95" s="66">
        <f>+'2. Proposed Usage'!I56</f>
        <v>0</v>
      </c>
      <c r="D95" s="14" t="e">
        <f>+B93*C95</f>
        <v>#DIV/0!</v>
      </c>
      <c r="E95" s="14" t="e">
        <f>+(B95-B93)*C95</f>
        <v>#DIV/0!</v>
      </c>
      <c r="F95" s="14" t="e">
        <f>SUM(D95:E95)</f>
        <v>#DIV/0!</v>
      </c>
    </row>
    <row r="96" spans="1:6" ht="15">
      <c r="A96" s="9"/>
      <c r="B96" s="9"/>
      <c r="C96" s="68">
        <f>SUM(C93:C95)-'2. Proposed Usage'!B56</f>
        <v>0</v>
      </c>
      <c r="D96" s="9"/>
      <c r="E96" s="9"/>
      <c r="F96" s="9"/>
    </row>
    <row r="97" spans="1:6" ht="15">
      <c r="A97" s="9"/>
      <c r="B97" s="63">
        <f>'2. Proposed Usage'!A26</f>
        <v>0</v>
      </c>
      <c r="C97" s="63" t="s">
        <v>32</v>
      </c>
      <c r="D97" s="355" t="s">
        <v>30</v>
      </c>
      <c r="E97" s="356"/>
      <c r="F97" s="357"/>
    </row>
    <row r="98" spans="1:6" ht="15">
      <c r="A98" s="11" t="s">
        <v>53</v>
      </c>
      <c r="B98" s="65"/>
      <c r="C98" s="65"/>
      <c r="D98" s="13" t="s">
        <v>33</v>
      </c>
      <c r="E98" s="13" t="s">
        <v>31</v>
      </c>
      <c r="F98" s="13" t="s">
        <v>1</v>
      </c>
    </row>
    <row r="99" spans="1:6" ht="15">
      <c r="A99" s="9" t="s">
        <v>33</v>
      </c>
      <c r="B99" s="66" t="e">
        <f>+'Rate Summary'!Q13</f>
        <v>#DIV/0!</v>
      </c>
      <c r="C99" s="66">
        <f>+'2. Proposed Usage'!C57+'2. Proposed Usage'!D57</f>
        <v>0</v>
      </c>
      <c r="D99" s="14" t="e">
        <f>+B99*C99</f>
        <v>#DIV/0!</v>
      </c>
      <c r="E99" s="67"/>
      <c r="F99" s="14" t="e">
        <f>SUM(D99:E99)</f>
        <v>#DIV/0!</v>
      </c>
    </row>
    <row r="100" spans="1:6" ht="15">
      <c r="A100" s="9" t="s">
        <v>161</v>
      </c>
      <c r="B100" s="66" t="e">
        <f>+'Rate Summary'!Q15</f>
        <v>#DIV/0!</v>
      </c>
      <c r="C100" s="66">
        <f>+'2. Proposed Usage'!E57+'2. Proposed Usage'!F57+'2. Proposed Usage'!G57</f>
        <v>0</v>
      </c>
      <c r="D100" s="14" t="e">
        <f>+B99*C100</f>
        <v>#DIV/0!</v>
      </c>
      <c r="E100" s="14" t="e">
        <f>+(B100-B99)*C100</f>
        <v>#DIV/0!</v>
      </c>
      <c r="F100" s="14" t="e">
        <f>SUM(D100:E100)</f>
        <v>#DIV/0!</v>
      </c>
    </row>
    <row r="101" spans="1:6" ht="15">
      <c r="A101" s="9" t="s">
        <v>29</v>
      </c>
      <c r="B101" s="66" t="e">
        <f>+'Rate Summary'!Q20</f>
        <v>#DIV/0!</v>
      </c>
      <c r="C101" s="66">
        <f>+'2. Proposed Usage'!I57</f>
        <v>0</v>
      </c>
      <c r="D101" s="14" t="e">
        <f>+B99*C101</f>
        <v>#DIV/0!</v>
      </c>
      <c r="E101" s="14" t="e">
        <f>+(B101-B99)*C101</f>
        <v>#DIV/0!</v>
      </c>
      <c r="F101" s="14" t="e">
        <f>SUM(D101:E101)</f>
        <v>#DIV/0!</v>
      </c>
    </row>
    <row r="102" spans="1:6" ht="15">
      <c r="A102" s="9"/>
      <c r="B102" s="9"/>
      <c r="C102" s="68">
        <f>SUM(C99:C101)-'2. Proposed Usage'!B57</f>
        <v>0</v>
      </c>
      <c r="D102" s="9"/>
      <c r="E102" s="9"/>
      <c r="F102" s="9"/>
    </row>
    <row r="103" spans="1:6" ht="15">
      <c r="A103" s="9"/>
      <c r="B103" s="63">
        <f>'2. Proposed Usage'!A27</f>
        <v>0</v>
      </c>
      <c r="C103" s="63" t="s">
        <v>32</v>
      </c>
      <c r="D103" s="355" t="s">
        <v>30</v>
      </c>
      <c r="E103" s="356"/>
      <c r="F103" s="357"/>
    </row>
    <row r="104" spans="1:6" ht="15">
      <c r="A104" s="11" t="s">
        <v>53</v>
      </c>
      <c r="B104" s="65"/>
      <c r="C104" s="65"/>
      <c r="D104" s="13" t="s">
        <v>33</v>
      </c>
      <c r="E104" s="13" t="s">
        <v>31</v>
      </c>
      <c r="F104" s="13" t="s">
        <v>1</v>
      </c>
    </row>
    <row r="105" spans="1:6" ht="15">
      <c r="A105" s="9" t="s">
        <v>33</v>
      </c>
      <c r="B105" s="66" t="e">
        <f>+'Rate Summary'!R13</f>
        <v>#DIV/0!</v>
      </c>
      <c r="C105" s="66">
        <f>+'2. Proposed Usage'!C58+'2. Proposed Usage'!D58</f>
        <v>0</v>
      </c>
      <c r="D105" s="14" t="e">
        <f>+B105*C105</f>
        <v>#DIV/0!</v>
      </c>
      <c r="E105" s="67"/>
      <c r="F105" s="14" t="e">
        <f>SUM(D105:E105)</f>
        <v>#DIV/0!</v>
      </c>
    </row>
    <row r="106" spans="1:6" ht="15">
      <c r="A106" s="9" t="s">
        <v>161</v>
      </c>
      <c r="B106" s="66" t="e">
        <f>+'Rate Summary'!R15</f>
        <v>#DIV/0!</v>
      </c>
      <c r="C106" s="66">
        <f>+'2. Proposed Usage'!E58+'2. Proposed Usage'!F58+'2. Proposed Usage'!G58</f>
        <v>0</v>
      </c>
      <c r="D106" s="14" t="e">
        <f>+B105*C106</f>
        <v>#DIV/0!</v>
      </c>
      <c r="E106" s="14" t="e">
        <f>+(B106-B105)*C106</f>
        <v>#DIV/0!</v>
      </c>
      <c r="F106" s="14" t="e">
        <f>SUM(D106:E106)</f>
        <v>#DIV/0!</v>
      </c>
    </row>
    <row r="107" spans="1:6" ht="15">
      <c r="A107" s="9" t="s">
        <v>29</v>
      </c>
      <c r="B107" s="66" t="e">
        <f>+'Rate Summary'!R20</f>
        <v>#DIV/0!</v>
      </c>
      <c r="C107" s="66">
        <f>+'2. Proposed Usage'!I58</f>
        <v>0</v>
      </c>
      <c r="D107" s="14" t="e">
        <f>+B105*C107</f>
        <v>#DIV/0!</v>
      </c>
      <c r="E107" s="14" t="e">
        <f>+(B107-B105)*C107</f>
        <v>#DIV/0!</v>
      </c>
      <c r="F107" s="14" t="e">
        <f>SUM(D107:E107)</f>
        <v>#DIV/0!</v>
      </c>
    </row>
    <row r="108" spans="1:6" ht="15">
      <c r="A108" s="9"/>
      <c r="B108" s="9"/>
      <c r="C108" s="68">
        <f>SUM(C105:C107)-'2. Proposed Usage'!B58</f>
        <v>0</v>
      </c>
      <c r="D108" s="9"/>
      <c r="E108" s="9"/>
      <c r="F108" s="9"/>
    </row>
    <row r="109" spans="1:6" ht="15">
      <c r="A109" s="9"/>
      <c r="B109" s="63">
        <f>'2. Proposed Usage'!A28</f>
        <v>0</v>
      </c>
      <c r="C109" s="63" t="s">
        <v>32</v>
      </c>
      <c r="D109" s="355" t="s">
        <v>30</v>
      </c>
      <c r="E109" s="356"/>
      <c r="F109" s="357"/>
    </row>
    <row r="110" spans="1:6" ht="15">
      <c r="A110" s="11" t="s">
        <v>53</v>
      </c>
      <c r="B110" s="65"/>
      <c r="C110" s="65"/>
      <c r="D110" s="13" t="s">
        <v>33</v>
      </c>
      <c r="E110" s="13" t="s">
        <v>31</v>
      </c>
      <c r="F110" s="13" t="s">
        <v>1</v>
      </c>
    </row>
    <row r="111" spans="1:6" ht="15">
      <c r="A111" s="9" t="s">
        <v>33</v>
      </c>
      <c r="B111" s="66" t="e">
        <f>+'Rate Summary'!S13</f>
        <v>#DIV/0!</v>
      </c>
      <c r="C111" s="66">
        <f>+'2. Proposed Usage'!C59+'2. Proposed Usage'!D59</f>
        <v>0</v>
      </c>
      <c r="D111" s="14" t="e">
        <f>+B111*C111</f>
        <v>#DIV/0!</v>
      </c>
      <c r="E111" s="67"/>
      <c r="F111" s="14" t="e">
        <f>SUM(D111:E111)</f>
        <v>#DIV/0!</v>
      </c>
    </row>
    <row r="112" spans="1:6" ht="15">
      <c r="A112" s="9" t="s">
        <v>161</v>
      </c>
      <c r="B112" s="66" t="e">
        <f>+'Rate Summary'!S15</f>
        <v>#DIV/0!</v>
      </c>
      <c r="C112" s="66">
        <f>+'2. Proposed Usage'!E59+'2. Proposed Usage'!F59+'2. Proposed Usage'!G59</f>
        <v>0</v>
      </c>
      <c r="D112" s="14" t="e">
        <f>+B111*C112</f>
        <v>#DIV/0!</v>
      </c>
      <c r="E112" s="14" t="e">
        <f>+(B112-B111)*C112</f>
        <v>#DIV/0!</v>
      </c>
      <c r="F112" s="14" t="e">
        <f>SUM(D112:E112)</f>
        <v>#DIV/0!</v>
      </c>
    </row>
    <row r="113" spans="1:6" ht="15">
      <c r="A113" s="9" t="s">
        <v>29</v>
      </c>
      <c r="B113" s="66" t="e">
        <f>+'Rate Summary'!S20</f>
        <v>#DIV/0!</v>
      </c>
      <c r="C113" s="66">
        <f>+'2. Proposed Usage'!I59</f>
        <v>0</v>
      </c>
      <c r="D113" s="14" t="e">
        <f>+B111*C113</f>
        <v>#DIV/0!</v>
      </c>
      <c r="E113" s="14" t="e">
        <f>+(B113-B111)*C113</f>
        <v>#DIV/0!</v>
      </c>
      <c r="F113" s="14" t="e">
        <f>SUM(D113:E113)</f>
        <v>#DIV/0!</v>
      </c>
    </row>
    <row r="114" spans="1:6" ht="15">
      <c r="A114" s="9"/>
      <c r="B114" s="9"/>
      <c r="C114" s="68">
        <f>SUM(C111:C113)-'2. Proposed Usage'!B59</f>
        <v>0</v>
      </c>
      <c r="D114" s="9"/>
      <c r="E114" s="9"/>
      <c r="F114" s="9"/>
    </row>
    <row r="115" spans="1:6" ht="15">
      <c r="A115" s="9"/>
      <c r="B115" s="63">
        <f>'2. Proposed Usage'!A29</f>
        <v>0</v>
      </c>
      <c r="C115" s="63" t="s">
        <v>32</v>
      </c>
      <c r="D115" s="355" t="s">
        <v>30</v>
      </c>
      <c r="E115" s="356"/>
      <c r="F115" s="357"/>
    </row>
    <row r="116" spans="1:6" ht="15">
      <c r="A116" s="11" t="s">
        <v>53</v>
      </c>
      <c r="B116" s="65"/>
      <c r="C116" s="65"/>
      <c r="D116" s="13" t="s">
        <v>33</v>
      </c>
      <c r="E116" s="13" t="s">
        <v>31</v>
      </c>
      <c r="F116" s="13" t="s">
        <v>1</v>
      </c>
    </row>
    <row r="117" spans="1:6" ht="15">
      <c r="A117" s="9" t="s">
        <v>33</v>
      </c>
      <c r="B117" s="66" t="e">
        <f>+'Rate Summary'!T13</f>
        <v>#DIV/0!</v>
      </c>
      <c r="C117" s="66">
        <f>+'2. Proposed Usage'!C60+'2. Proposed Usage'!D60</f>
        <v>0</v>
      </c>
      <c r="D117" s="14" t="e">
        <f>+B117*C117</f>
        <v>#DIV/0!</v>
      </c>
      <c r="E117" s="67"/>
      <c r="F117" s="14" t="e">
        <f>SUM(D117:E117)</f>
        <v>#DIV/0!</v>
      </c>
    </row>
    <row r="118" spans="1:6" ht="15">
      <c r="A118" s="9" t="s">
        <v>161</v>
      </c>
      <c r="B118" s="66" t="e">
        <f>+'Rate Summary'!T15</f>
        <v>#DIV/0!</v>
      </c>
      <c r="C118" s="66">
        <f>+'2. Proposed Usage'!E60+'2. Proposed Usage'!F60+'2. Proposed Usage'!G60</f>
        <v>0</v>
      </c>
      <c r="D118" s="14" t="e">
        <f>+B117*C118</f>
        <v>#DIV/0!</v>
      </c>
      <c r="E118" s="14" t="e">
        <f>+(B118-B117)*C118</f>
        <v>#DIV/0!</v>
      </c>
      <c r="F118" s="14" t="e">
        <f>SUM(D118:E118)</f>
        <v>#DIV/0!</v>
      </c>
    </row>
    <row r="119" spans="1:6" ht="15">
      <c r="A119" s="9" t="s">
        <v>29</v>
      </c>
      <c r="B119" s="66" t="e">
        <f>+'Rate Summary'!T20</f>
        <v>#DIV/0!</v>
      </c>
      <c r="C119" s="66">
        <f>+'2. Proposed Usage'!I60</f>
        <v>0</v>
      </c>
      <c r="D119" s="14" t="e">
        <f>+B117*C119</f>
        <v>#DIV/0!</v>
      </c>
      <c r="E119" s="14" t="e">
        <f>+(B119-B117)*C119</f>
        <v>#DIV/0!</v>
      </c>
      <c r="F119" s="14" t="e">
        <f>SUM(D119:E119)</f>
        <v>#DIV/0!</v>
      </c>
    </row>
    <row r="120" spans="1:6" ht="15">
      <c r="A120" s="9"/>
      <c r="B120" s="9"/>
      <c r="C120" s="68">
        <f>SUM(C117:C119)-'2. Proposed Usage'!B60</f>
        <v>0</v>
      </c>
      <c r="D120" s="9"/>
      <c r="E120" s="9"/>
      <c r="F120" s="9"/>
    </row>
    <row r="121" spans="1:6" ht="15">
      <c r="A121" s="9"/>
      <c r="B121" s="63">
        <f>'2. Proposed Usage'!A30</f>
        <v>0</v>
      </c>
      <c r="C121" s="63" t="s">
        <v>32</v>
      </c>
      <c r="D121" s="355" t="s">
        <v>30</v>
      </c>
      <c r="E121" s="356"/>
      <c r="F121" s="357"/>
    </row>
    <row r="122" spans="1:6" ht="15">
      <c r="A122" s="11" t="s">
        <v>53</v>
      </c>
      <c r="B122" s="65"/>
      <c r="C122" s="65"/>
      <c r="D122" s="13" t="s">
        <v>33</v>
      </c>
      <c r="E122" s="13" t="s">
        <v>31</v>
      </c>
      <c r="F122" s="13" t="s">
        <v>1</v>
      </c>
    </row>
    <row r="123" spans="1:6" ht="15">
      <c r="A123" s="9" t="s">
        <v>33</v>
      </c>
      <c r="B123" s="66" t="e">
        <f>+'Rate Summary'!U13</f>
        <v>#DIV/0!</v>
      </c>
      <c r="C123" s="66">
        <f>+'2. Proposed Usage'!C61+'2. Proposed Usage'!D61</f>
        <v>0</v>
      </c>
      <c r="D123" s="14" t="e">
        <f>+B123*C123</f>
        <v>#DIV/0!</v>
      </c>
      <c r="E123" s="67"/>
      <c r="F123" s="14" t="e">
        <f>SUM(D123:E123)</f>
        <v>#DIV/0!</v>
      </c>
    </row>
    <row r="124" spans="1:6" ht="15">
      <c r="A124" s="9" t="s">
        <v>161</v>
      </c>
      <c r="B124" s="66" t="e">
        <f>+'Rate Summary'!U15</f>
        <v>#DIV/0!</v>
      </c>
      <c r="C124" s="66">
        <f>+'2. Proposed Usage'!E61+'2. Proposed Usage'!F61+'2. Proposed Usage'!G61</f>
        <v>0</v>
      </c>
      <c r="D124" s="14" t="e">
        <f>+B123*C124</f>
        <v>#DIV/0!</v>
      </c>
      <c r="E124" s="14" t="e">
        <f>+(B124-B123)*C124</f>
        <v>#DIV/0!</v>
      </c>
      <c r="F124" s="14" t="e">
        <f>SUM(D124:E124)</f>
        <v>#DIV/0!</v>
      </c>
    </row>
    <row r="125" spans="1:6" ht="15">
      <c r="A125" s="9" t="s">
        <v>29</v>
      </c>
      <c r="B125" s="66" t="e">
        <f>+'Rate Summary'!U20</f>
        <v>#DIV/0!</v>
      </c>
      <c r="C125" s="66">
        <f>+'2. Proposed Usage'!I61</f>
        <v>0</v>
      </c>
      <c r="D125" s="14" t="e">
        <f>+B123*C125</f>
        <v>#DIV/0!</v>
      </c>
      <c r="E125" s="14" t="e">
        <f>+(B125-B123)*C125</f>
        <v>#DIV/0!</v>
      </c>
      <c r="F125" s="14" t="e">
        <f>SUM(D125:E125)</f>
        <v>#DIV/0!</v>
      </c>
    </row>
    <row r="126" spans="1:6" ht="15">
      <c r="A126" s="9"/>
      <c r="B126" s="9"/>
      <c r="C126" s="68">
        <f>SUM(C123:C125)-'2. Proposed Usage'!B61</f>
        <v>0</v>
      </c>
      <c r="D126" s="9"/>
      <c r="E126" s="9"/>
      <c r="F126" s="9"/>
    </row>
    <row r="127" spans="1:6" ht="15">
      <c r="A127" s="9"/>
      <c r="B127" s="63">
        <f>'2. Proposed Usage'!A31</f>
        <v>0</v>
      </c>
      <c r="C127" s="63" t="s">
        <v>32</v>
      </c>
      <c r="D127" s="355" t="s">
        <v>30</v>
      </c>
      <c r="E127" s="356"/>
      <c r="F127" s="357"/>
    </row>
    <row r="128" spans="1:6" ht="15">
      <c r="A128" s="11" t="s">
        <v>53</v>
      </c>
      <c r="B128" s="65"/>
      <c r="C128" s="65"/>
      <c r="D128" s="13" t="s">
        <v>33</v>
      </c>
      <c r="E128" s="13" t="s">
        <v>31</v>
      </c>
      <c r="F128" s="13" t="s">
        <v>1</v>
      </c>
    </row>
    <row r="129" spans="1:6" ht="15">
      <c r="A129" s="9" t="s">
        <v>33</v>
      </c>
      <c r="B129" s="66" t="e">
        <f>+'Rate Summary'!V13</f>
        <v>#DIV/0!</v>
      </c>
      <c r="C129" s="66">
        <f>+'2. Proposed Usage'!C62+'2. Proposed Usage'!D62</f>
        <v>0</v>
      </c>
      <c r="D129" s="14" t="e">
        <f>+B129*C129</f>
        <v>#DIV/0!</v>
      </c>
      <c r="E129" s="67"/>
      <c r="F129" s="14" t="e">
        <f>SUM(D129:E129)</f>
        <v>#DIV/0!</v>
      </c>
    </row>
    <row r="130" spans="1:6" ht="15">
      <c r="A130" s="9" t="s">
        <v>161</v>
      </c>
      <c r="B130" s="66" t="e">
        <f>+'Rate Summary'!V15</f>
        <v>#DIV/0!</v>
      </c>
      <c r="C130" s="66">
        <f>+'2. Proposed Usage'!E62+'2. Proposed Usage'!F62+'2. Proposed Usage'!G62</f>
        <v>0</v>
      </c>
      <c r="D130" s="14" t="e">
        <f>+B129*C130</f>
        <v>#DIV/0!</v>
      </c>
      <c r="E130" s="14" t="e">
        <f>+(B130-B129)*C130</f>
        <v>#DIV/0!</v>
      </c>
      <c r="F130" s="14" t="e">
        <f>SUM(D130:E130)</f>
        <v>#DIV/0!</v>
      </c>
    </row>
    <row r="131" spans="1:6" ht="15">
      <c r="A131" s="9" t="s">
        <v>29</v>
      </c>
      <c r="B131" s="66" t="e">
        <f>+'Rate Summary'!V20</f>
        <v>#DIV/0!</v>
      </c>
      <c r="C131" s="66">
        <f>+'2. Proposed Usage'!I62</f>
        <v>0</v>
      </c>
      <c r="D131" s="14" t="e">
        <f>+B129*C131</f>
        <v>#DIV/0!</v>
      </c>
      <c r="E131" s="14" t="e">
        <f>+(B131-B129)*C131</f>
        <v>#DIV/0!</v>
      </c>
      <c r="F131" s="14" t="e">
        <f>SUM(D131:E131)</f>
        <v>#DIV/0!</v>
      </c>
    </row>
    <row r="132" spans="1:6" ht="15">
      <c r="A132" s="9"/>
      <c r="B132" s="9"/>
      <c r="C132" s="68">
        <f>SUM(C129:C131)-'2. Proposed Usage'!B62</f>
        <v>0</v>
      </c>
      <c r="D132" s="9"/>
      <c r="E132" s="9"/>
      <c r="F132" s="9"/>
    </row>
    <row r="133" spans="1:6" ht="15">
      <c r="A133" s="9"/>
      <c r="B133" s="63">
        <f>'2. Proposed Usage'!A32</f>
        <v>0</v>
      </c>
      <c r="C133" s="63" t="s">
        <v>32</v>
      </c>
      <c r="D133" s="355" t="s">
        <v>30</v>
      </c>
      <c r="E133" s="356"/>
      <c r="F133" s="357"/>
    </row>
    <row r="134" spans="1:6" ht="15">
      <c r="A134" s="11" t="s">
        <v>53</v>
      </c>
      <c r="B134" s="65"/>
      <c r="C134" s="65"/>
      <c r="D134" s="13" t="s">
        <v>33</v>
      </c>
      <c r="E134" s="13" t="s">
        <v>31</v>
      </c>
      <c r="F134" s="13" t="s">
        <v>1</v>
      </c>
    </row>
    <row r="135" spans="1:6" ht="15">
      <c r="A135" s="9" t="s">
        <v>33</v>
      </c>
      <c r="B135" s="66" t="e">
        <f>+'Rate Summary'!W13</f>
        <v>#DIV/0!</v>
      </c>
      <c r="C135" s="66">
        <f>+'2. Proposed Usage'!C63+'2. Proposed Usage'!D63</f>
        <v>0</v>
      </c>
      <c r="D135" s="14" t="e">
        <f>+B135*C135</f>
        <v>#DIV/0!</v>
      </c>
      <c r="E135" s="67"/>
      <c r="F135" s="14" t="e">
        <f>SUM(D135:E135)</f>
        <v>#DIV/0!</v>
      </c>
    </row>
    <row r="136" spans="1:6" ht="15">
      <c r="A136" s="9" t="s">
        <v>161</v>
      </c>
      <c r="B136" s="66" t="e">
        <f>+'Rate Summary'!W15</f>
        <v>#DIV/0!</v>
      </c>
      <c r="C136" s="66">
        <f>+'2. Proposed Usage'!E63+'2. Proposed Usage'!F63+'2. Proposed Usage'!G63</f>
        <v>0</v>
      </c>
      <c r="D136" s="14" t="e">
        <f>+B135*C136</f>
        <v>#DIV/0!</v>
      </c>
      <c r="E136" s="14" t="e">
        <f>+(B136-B135)*C136</f>
        <v>#DIV/0!</v>
      </c>
      <c r="F136" s="14" t="e">
        <f>SUM(D136:E136)</f>
        <v>#DIV/0!</v>
      </c>
    </row>
    <row r="137" spans="1:6" ht="15">
      <c r="A137" s="9" t="s">
        <v>29</v>
      </c>
      <c r="B137" s="66" t="e">
        <f>+'Rate Summary'!W20</f>
        <v>#DIV/0!</v>
      </c>
      <c r="C137" s="66">
        <f>+'2. Proposed Usage'!I63</f>
        <v>0</v>
      </c>
      <c r="D137" s="14" t="e">
        <f>+B135*C137</f>
        <v>#DIV/0!</v>
      </c>
      <c r="E137" s="14" t="e">
        <f>+(B137-B135)*C137</f>
        <v>#DIV/0!</v>
      </c>
      <c r="F137" s="14" t="e">
        <f>SUM(D137:E137)</f>
        <v>#DIV/0!</v>
      </c>
    </row>
    <row r="138" spans="1:6" ht="15">
      <c r="A138" s="9"/>
      <c r="B138" s="9"/>
      <c r="C138" s="68">
        <f>SUM(C135:C137)-'2. Proposed Usage'!B63</f>
        <v>0</v>
      </c>
      <c r="D138" s="9"/>
      <c r="E138" s="9"/>
      <c r="F138" s="9"/>
    </row>
    <row r="139" spans="1:6" ht="15">
      <c r="A139" s="9"/>
      <c r="B139" s="63">
        <f>'2. Proposed Usage'!A33</f>
        <v>0</v>
      </c>
      <c r="C139" s="63" t="s">
        <v>32</v>
      </c>
      <c r="D139" s="355" t="s">
        <v>30</v>
      </c>
      <c r="E139" s="356"/>
      <c r="F139" s="357"/>
    </row>
    <row r="140" spans="1:6" ht="15">
      <c r="A140" s="11" t="s">
        <v>53</v>
      </c>
      <c r="B140" s="65"/>
      <c r="C140" s="65"/>
      <c r="D140" s="13" t="s">
        <v>33</v>
      </c>
      <c r="E140" s="13" t="s">
        <v>31</v>
      </c>
      <c r="F140" s="13" t="s">
        <v>1</v>
      </c>
    </row>
    <row r="141" spans="1:6" ht="15">
      <c r="A141" s="9" t="s">
        <v>33</v>
      </c>
      <c r="B141" s="66" t="e">
        <f>+'Rate Summary'!X13</f>
        <v>#DIV/0!</v>
      </c>
      <c r="C141" s="66">
        <f>+'2. Proposed Usage'!C64+'2. Proposed Usage'!D64</f>
        <v>0</v>
      </c>
      <c r="D141" s="14" t="e">
        <f>+B141*C141</f>
        <v>#DIV/0!</v>
      </c>
      <c r="E141" s="67"/>
      <c r="F141" s="14" t="e">
        <f>SUM(D141:E141)</f>
        <v>#DIV/0!</v>
      </c>
    </row>
    <row r="142" spans="1:6" ht="15">
      <c r="A142" s="9" t="s">
        <v>161</v>
      </c>
      <c r="B142" s="66" t="e">
        <f>+'Rate Summary'!X15</f>
        <v>#DIV/0!</v>
      </c>
      <c r="C142" s="66">
        <f>+'2. Proposed Usage'!E64+'2. Proposed Usage'!F64+'2. Proposed Usage'!G64</f>
        <v>0</v>
      </c>
      <c r="D142" s="14" t="e">
        <f>+B141*C142</f>
        <v>#DIV/0!</v>
      </c>
      <c r="E142" s="14" t="e">
        <f>+(B142-B141)*C142</f>
        <v>#DIV/0!</v>
      </c>
      <c r="F142" s="14" t="e">
        <f>SUM(D142:E142)</f>
        <v>#DIV/0!</v>
      </c>
    </row>
    <row r="143" spans="1:6" ht="15">
      <c r="A143" s="9" t="s">
        <v>29</v>
      </c>
      <c r="B143" s="66" t="e">
        <f>+'Rate Summary'!X20</f>
        <v>#DIV/0!</v>
      </c>
      <c r="C143" s="66">
        <f>+'2. Proposed Usage'!I64</f>
        <v>0</v>
      </c>
      <c r="D143" s="14" t="e">
        <f>+B141*C143</f>
        <v>#DIV/0!</v>
      </c>
      <c r="E143" s="14" t="e">
        <f>+(B143-B141)*C143</f>
        <v>#DIV/0!</v>
      </c>
      <c r="F143" s="14" t="e">
        <f>SUM(D143:E143)</f>
        <v>#DIV/0!</v>
      </c>
    </row>
    <row r="144" spans="1:6" ht="15">
      <c r="A144" s="9"/>
      <c r="B144" s="9"/>
      <c r="C144" s="68">
        <f>SUM(C141:C143)-'2. Proposed Usage'!B64</f>
        <v>0</v>
      </c>
      <c r="D144" s="9"/>
      <c r="E144" s="9"/>
      <c r="F144" s="9"/>
    </row>
    <row r="145" spans="1:6" ht="15">
      <c r="A145" s="9"/>
      <c r="B145" s="63">
        <f>'2. Proposed Usage'!A34</f>
        <v>0</v>
      </c>
      <c r="C145" s="63" t="s">
        <v>32</v>
      </c>
      <c r="D145" s="355" t="s">
        <v>30</v>
      </c>
      <c r="E145" s="356"/>
      <c r="F145" s="357"/>
    </row>
    <row r="146" spans="1:6" ht="15">
      <c r="A146" s="11" t="s">
        <v>53</v>
      </c>
      <c r="B146" s="65"/>
      <c r="C146" s="65"/>
      <c r="D146" s="13" t="s">
        <v>33</v>
      </c>
      <c r="E146" s="13" t="s">
        <v>31</v>
      </c>
      <c r="F146" s="13" t="s">
        <v>1</v>
      </c>
    </row>
    <row r="147" spans="1:6" ht="15">
      <c r="A147" s="9" t="s">
        <v>33</v>
      </c>
      <c r="B147" s="66" t="e">
        <f>+'Rate Summary'!Y13</f>
        <v>#DIV/0!</v>
      </c>
      <c r="C147" s="66">
        <f>+'2. Proposed Usage'!C65+'2. Proposed Usage'!D165</f>
        <v>0</v>
      </c>
      <c r="D147" s="14" t="e">
        <f>+B147*C147</f>
        <v>#DIV/0!</v>
      </c>
      <c r="E147" s="67"/>
      <c r="F147" s="14" t="e">
        <f>SUM(D147:E147)</f>
        <v>#DIV/0!</v>
      </c>
    </row>
    <row r="148" spans="1:6" ht="15">
      <c r="A148" s="9" t="s">
        <v>161</v>
      </c>
      <c r="B148" s="66" t="e">
        <f>+'Rate Summary'!Y15</f>
        <v>#DIV/0!</v>
      </c>
      <c r="C148" s="66">
        <f>+'2. Proposed Usage'!E65+'2. Proposed Usage'!F65+'2. Proposed Usage'!G65</f>
        <v>0</v>
      </c>
      <c r="D148" s="14" t="e">
        <f>+B147*C148</f>
        <v>#DIV/0!</v>
      </c>
      <c r="E148" s="14" t="e">
        <f>+(B148-B147)*C148</f>
        <v>#DIV/0!</v>
      </c>
      <c r="F148" s="14" t="e">
        <f>SUM(D148:E148)</f>
        <v>#DIV/0!</v>
      </c>
    </row>
    <row r="149" spans="1:6" ht="15">
      <c r="A149" s="9" t="s">
        <v>29</v>
      </c>
      <c r="B149" s="66" t="e">
        <f>+'Rate Summary'!Y20</f>
        <v>#DIV/0!</v>
      </c>
      <c r="C149" s="66">
        <f>+'2. Proposed Usage'!I65</f>
        <v>0</v>
      </c>
      <c r="D149" s="14" t="e">
        <f>+B147*C149</f>
        <v>#DIV/0!</v>
      </c>
      <c r="E149" s="14" t="e">
        <f>+(B149-B147)*C149</f>
        <v>#DIV/0!</v>
      </c>
      <c r="F149" s="14" t="e">
        <f>SUM(D149:E149)</f>
        <v>#DIV/0!</v>
      </c>
    </row>
    <row r="150" spans="1:6" ht="15">
      <c r="A150" s="9"/>
      <c r="B150" s="9"/>
      <c r="C150" s="68">
        <f>SUM(C147:C149)-'2. Proposed Usage'!B65</f>
        <v>0</v>
      </c>
      <c r="D150" s="9"/>
      <c r="E150" s="9"/>
      <c r="F150" s="9"/>
    </row>
    <row r="151" spans="1:6" ht="15">
      <c r="A151" s="9"/>
      <c r="B151" s="63">
        <f>'2. Proposed Usage'!A35</f>
        <v>0</v>
      </c>
      <c r="C151" s="63" t="s">
        <v>32</v>
      </c>
      <c r="D151" s="355" t="s">
        <v>30</v>
      </c>
      <c r="E151" s="356"/>
      <c r="F151" s="357"/>
    </row>
    <row r="152" spans="1:6" ht="15">
      <c r="A152" s="11" t="s">
        <v>53</v>
      </c>
      <c r="B152" s="65"/>
      <c r="C152" s="65"/>
      <c r="D152" s="13" t="s">
        <v>33</v>
      </c>
      <c r="E152" s="13" t="s">
        <v>31</v>
      </c>
      <c r="F152" s="13" t="s">
        <v>1</v>
      </c>
    </row>
    <row r="153" spans="1:6" ht="15">
      <c r="A153" s="9" t="s">
        <v>33</v>
      </c>
      <c r="B153" s="66" t="e">
        <f>+'Rate Summary'!Z13</f>
        <v>#DIV/0!</v>
      </c>
      <c r="C153" s="66">
        <f>+'2. Proposed Usage'!C66+'2. Proposed Usage'!D66</f>
        <v>0</v>
      </c>
      <c r="D153" s="14" t="e">
        <f>+B153*C153</f>
        <v>#DIV/0!</v>
      </c>
      <c r="E153" s="67"/>
      <c r="F153" s="14" t="e">
        <f>SUM(D153:E153)</f>
        <v>#DIV/0!</v>
      </c>
    </row>
    <row r="154" spans="1:6" ht="15">
      <c r="A154" s="9" t="s">
        <v>161</v>
      </c>
      <c r="B154" s="66" t="e">
        <f>+'Rate Summary'!Z15</f>
        <v>#DIV/0!</v>
      </c>
      <c r="C154" s="66">
        <f>+'2. Proposed Usage'!E66+'2. Proposed Usage'!F66+'2. Proposed Usage'!G66</f>
        <v>0</v>
      </c>
      <c r="D154" s="14" t="e">
        <f>+B153*C154</f>
        <v>#DIV/0!</v>
      </c>
      <c r="E154" s="14" t="e">
        <f>+(B154-B153)*C154</f>
        <v>#DIV/0!</v>
      </c>
      <c r="F154" s="14" t="e">
        <f>SUM(D154:E154)</f>
        <v>#DIV/0!</v>
      </c>
    </row>
    <row r="155" spans="1:6" ht="15">
      <c r="A155" s="9" t="s">
        <v>29</v>
      </c>
      <c r="B155" s="66" t="e">
        <f>+'Rate Summary'!Z20</f>
        <v>#DIV/0!</v>
      </c>
      <c r="C155" s="66">
        <f>+'2. Proposed Usage'!I66</f>
        <v>0</v>
      </c>
      <c r="D155" s="14" t="e">
        <f>+B153*C155</f>
        <v>#DIV/0!</v>
      </c>
      <c r="E155" s="14" t="e">
        <f>+(B155-B153)*C155</f>
        <v>#DIV/0!</v>
      </c>
      <c r="F155" s="14" t="e">
        <f>SUM(D155:E155)</f>
        <v>#DIV/0!</v>
      </c>
    </row>
    <row r="156" spans="1:6" ht="15">
      <c r="A156" s="9"/>
      <c r="B156" s="9"/>
      <c r="C156" s="68">
        <f>SUM(C153:C155)-'2. Proposed Usage'!B66</f>
        <v>0</v>
      </c>
      <c r="D156" s="9"/>
      <c r="E156" s="9"/>
      <c r="F156" s="9"/>
    </row>
  </sheetData>
  <mergeCells count="30">
    <mergeCell ref="D151:F151"/>
    <mergeCell ref="D121:F121"/>
    <mergeCell ref="D127:F127"/>
    <mergeCell ref="D133:F133"/>
    <mergeCell ref="D139:F139"/>
    <mergeCell ref="D145:F145"/>
    <mergeCell ref="D91:F91"/>
    <mergeCell ref="D97:F97"/>
    <mergeCell ref="D103:F103"/>
    <mergeCell ref="D109:F109"/>
    <mergeCell ref="D115:F115"/>
    <mergeCell ref="D67:F67"/>
    <mergeCell ref="D73:F73"/>
    <mergeCell ref="D79:F79"/>
    <mergeCell ref="D85:F85"/>
    <mergeCell ref="D37:F37"/>
    <mergeCell ref="D43:F43"/>
    <mergeCell ref="D49:F49"/>
    <mergeCell ref="D55:F55"/>
    <mergeCell ref="D61:F61"/>
    <mergeCell ref="A5:F5"/>
    <mergeCell ref="D31:F31"/>
    <mergeCell ref="A1:F1"/>
    <mergeCell ref="A2:F2"/>
    <mergeCell ref="A3:F3"/>
    <mergeCell ref="D25:F25"/>
    <mergeCell ref="D19:F19"/>
    <mergeCell ref="D13:F13"/>
    <mergeCell ref="D7:F7"/>
    <mergeCell ref="A4:F4"/>
  </mergeCells>
  <phoneticPr fontId="0" type="noConversion"/>
  <pageMargins left="0.25" right="0.25" top="0.75" bottom="0.75" header="0.3" footer="0.3"/>
  <pageSetup scale="95" orientation="portrait" r:id="rId1"/>
  <headerFooter alignWithMargins="0">
    <oddFooter>Page &amp;P&amp;R&amp;A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C51"/>
  <sheetViews>
    <sheetView zoomScaleNormal="100" workbookViewId="0">
      <selection activeCell="B5" sqref="B5:AB5"/>
    </sheetView>
  </sheetViews>
  <sheetFormatPr defaultColWidth="9.140625" defaultRowHeight="12.75"/>
  <cols>
    <col min="1" max="1" width="2.85546875" style="5" customWidth="1"/>
    <col min="2" max="2" width="27.140625" style="5" customWidth="1"/>
    <col min="3" max="3" width="14.7109375" style="5" customWidth="1"/>
    <col min="4" max="4" width="14.42578125" style="5" customWidth="1"/>
    <col min="5" max="5" width="15.5703125" style="5" customWidth="1"/>
    <col min="6" max="6" width="15.7109375" style="5" customWidth="1"/>
    <col min="7" max="7" width="14" style="5" bestFit="1" customWidth="1"/>
    <col min="8" max="27" width="14" style="5" customWidth="1"/>
    <col min="28" max="28" width="17" style="5" customWidth="1"/>
    <col min="29" max="16384" width="9.140625" style="5"/>
  </cols>
  <sheetData>
    <row r="1" spans="1:28" ht="20.25">
      <c r="A1" s="308" t="s">
        <v>39</v>
      </c>
      <c r="B1" s="308"/>
      <c r="C1" s="308"/>
      <c r="D1" s="308"/>
      <c r="E1" s="308"/>
      <c r="F1" s="308"/>
      <c r="G1" s="308"/>
      <c r="H1" s="308"/>
      <c r="I1" s="308"/>
      <c r="J1" s="308"/>
      <c r="K1" s="308"/>
      <c r="L1" s="308"/>
      <c r="M1" s="308"/>
      <c r="N1" s="308"/>
      <c r="O1" s="308"/>
      <c r="P1" s="308"/>
      <c r="Q1" s="308"/>
      <c r="R1" s="308"/>
      <c r="S1" s="238"/>
      <c r="T1" s="238"/>
      <c r="U1" s="238"/>
      <c r="V1" s="238"/>
      <c r="W1" s="238"/>
      <c r="X1" s="238"/>
      <c r="Y1" s="238"/>
      <c r="Z1" s="238"/>
      <c r="AA1" s="238"/>
      <c r="AB1" s="238"/>
    </row>
    <row r="2" spans="1:28" ht="20.25">
      <c r="A2" s="308" t="s">
        <v>170</v>
      </c>
      <c r="B2" s="308"/>
      <c r="C2" s="308"/>
      <c r="D2" s="308"/>
      <c r="E2" s="308"/>
      <c r="F2" s="308"/>
      <c r="G2" s="308"/>
      <c r="H2" s="308"/>
      <c r="I2" s="308"/>
      <c r="J2" s="308"/>
      <c r="K2" s="308"/>
      <c r="L2" s="308"/>
      <c r="M2" s="308"/>
      <c r="N2" s="308"/>
      <c r="O2" s="308"/>
      <c r="P2" s="308"/>
      <c r="Q2" s="308"/>
      <c r="R2" s="308"/>
      <c r="S2" s="238"/>
      <c r="T2" s="238"/>
      <c r="U2" s="238"/>
      <c r="V2" s="238"/>
      <c r="W2" s="238"/>
      <c r="X2" s="238"/>
      <c r="Y2" s="238"/>
      <c r="Z2" s="238"/>
      <c r="AA2" s="238"/>
      <c r="AB2" s="238"/>
    </row>
    <row r="3" spans="1:28" ht="21" thickBot="1">
      <c r="A3" s="329" t="s">
        <v>88</v>
      </c>
      <c r="B3" s="329"/>
      <c r="C3" s="329"/>
      <c r="D3" s="329"/>
      <c r="E3" s="329"/>
      <c r="F3" s="329"/>
      <c r="G3" s="329"/>
      <c r="H3" s="329"/>
      <c r="I3" s="329"/>
      <c r="J3" s="329"/>
      <c r="K3" s="329"/>
      <c r="L3" s="329"/>
      <c r="M3" s="329"/>
      <c r="N3" s="329"/>
      <c r="O3" s="329"/>
      <c r="P3" s="329"/>
      <c r="Q3" s="329"/>
      <c r="R3" s="329"/>
      <c r="S3" s="239"/>
      <c r="T3" s="239"/>
      <c r="U3" s="239"/>
      <c r="V3" s="239"/>
      <c r="W3" s="239"/>
      <c r="X3" s="239"/>
      <c r="Y3" s="239"/>
      <c r="Z3" s="239"/>
      <c r="AA3" s="239"/>
      <c r="AB3" s="239"/>
    </row>
    <row r="5" spans="1:28" s="20" customFormat="1" ht="18.75">
      <c r="B5" s="353" t="s">
        <v>72</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row>
    <row r="6" spans="1:28" s="20" customFormat="1" ht="16.5" thickBot="1"/>
    <row r="7" spans="1:28" s="20" customFormat="1" ht="16.5" thickBot="1">
      <c r="A7" s="111"/>
      <c r="C7" s="124">
        <f>'2. Proposed Usage'!A11</f>
        <v>0</v>
      </c>
      <c r="D7" s="125">
        <f>'2. Proposed Usage'!A12</f>
        <v>0</v>
      </c>
      <c r="E7" s="125">
        <f>'2. Proposed Usage'!A13</f>
        <v>0</v>
      </c>
      <c r="F7" s="125">
        <f>'2. Proposed Usage'!A14</f>
        <v>0</v>
      </c>
      <c r="G7" s="125">
        <f>'2. Proposed Usage'!A15</f>
        <v>0</v>
      </c>
      <c r="H7" s="125">
        <f>'2. Proposed Usage'!A16</f>
        <v>0</v>
      </c>
      <c r="I7" s="125">
        <f>'2. Proposed Usage'!A17</f>
        <v>0</v>
      </c>
      <c r="J7" s="125">
        <f>'2. Proposed Usage'!A18</f>
        <v>0</v>
      </c>
      <c r="K7" s="125">
        <f>'2. Proposed Usage'!A19</f>
        <v>0</v>
      </c>
      <c r="L7" s="125">
        <f>'2. Proposed Usage'!A20</f>
        <v>0</v>
      </c>
      <c r="M7" s="125">
        <f>'2. Proposed Usage'!A21</f>
        <v>0</v>
      </c>
      <c r="N7" s="125">
        <f>'2. Proposed Usage'!A22</f>
        <v>0</v>
      </c>
      <c r="O7" s="125">
        <f>'2. Proposed Usage'!A23</f>
        <v>0</v>
      </c>
      <c r="P7" s="125">
        <f>'2. Proposed Usage'!A24</f>
        <v>0</v>
      </c>
      <c r="Q7" s="125">
        <f>'2. Proposed Usage'!A25</f>
        <v>0</v>
      </c>
      <c r="R7" s="125">
        <f>'2. Proposed Usage'!A26</f>
        <v>0</v>
      </c>
      <c r="S7" s="125">
        <f>'2. Proposed Usage'!A27</f>
        <v>0</v>
      </c>
      <c r="T7" s="125">
        <f>'2. Proposed Usage'!A28</f>
        <v>0</v>
      </c>
      <c r="U7" s="125">
        <f>'2. Proposed Usage'!A29</f>
        <v>0</v>
      </c>
      <c r="V7" s="125">
        <f>'2. Proposed Usage'!A30</f>
        <v>0</v>
      </c>
      <c r="W7" s="125">
        <f>'2. Proposed Usage'!A31</f>
        <v>0</v>
      </c>
      <c r="X7" s="125">
        <f>'2. Proposed Usage'!A32</f>
        <v>0</v>
      </c>
      <c r="Y7" s="125">
        <f>'2. Proposed Usage'!A33</f>
        <v>0</v>
      </c>
      <c r="Z7" s="125">
        <f>'2. Proposed Usage'!A34</f>
        <v>0</v>
      </c>
      <c r="AA7" s="125">
        <f>'2. Proposed Usage'!A35</f>
        <v>0</v>
      </c>
      <c r="AB7" s="126" t="s">
        <v>1</v>
      </c>
    </row>
    <row r="8" spans="1:28" s="20" customFormat="1" ht="15.75">
      <c r="A8" s="111" t="s">
        <v>60</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23"/>
    </row>
    <row r="9" spans="1:28" s="20" customFormat="1" ht="15.75">
      <c r="B9" s="20" t="s">
        <v>24</v>
      </c>
      <c r="C9" s="112">
        <f>IFERROR('Projected Revenues'!F9,0)</f>
        <v>0</v>
      </c>
      <c r="D9" s="112">
        <f>IFERROR('Projected Revenues'!F15,0)</f>
        <v>0</v>
      </c>
      <c r="E9" s="112">
        <f>IFERROR('Projected Revenues'!F21,0)</f>
        <v>0</v>
      </c>
      <c r="F9" s="112">
        <f>IFERROR('Projected Revenues'!F27,0)</f>
        <v>0</v>
      </c>
      <c r="G9" s="112">
        <f>IFERROR('Projected Revenues'!F33,0)</f>
        <v>0</v>
      </c>
      <c r="H9" s="112">
        <f>IFERROR('Projected Revenues'!F39,0)</f>
        <v>0</v>
      </c>
      <c r="I9" s="112">
        <f>IFERROR('Projected Revenues'!F45,0)</f>
        <v>0</v>
      </c>
      <c r="J9" s="112">
        <f>IFERROR('Projected Revenues'!F51,0)</f>
        <v>0</v>
      </c>
      <c r="K9" s="112">
        <f>IFERROR('Projected Revenues'!F57,0)</f>
        <v>0</v>
      </c>
      <c r="L9" s="112">
        <f>IFERROR('Projected Revenues'!F63,0)</f>
        <v>0</v>
      </c>
      <c r="M9" s="112">
        <f>IFERROR('Projected Revenues'!F69,0)</f>
        <v>0</v>
      </c>
      <c r="N9" s="112">
        <f>IFERROR('Projected Revenues'!F75,0)</f>
        <v>0</v>
      </c>
      <c r="O9" s="112">
        <f>IFERROR('Projected Revenues'!F81,0)</f>
        <v>0</v>
      </c>
      <c r="P9" s="112">
        <f>IFERROR('Projected Revenues'!F87,0)</f>
        <v>0</v>
      </c>
      <c r="Q9" s="112">
        <f>IFERROR('Projected Revenues'!F93,0)</f>
        <v>0</v>
      </c>
      <c r="R9" s="112">
        <f>IFERROR('Projected Revenues'!F99,0)</f>
        <v>0</v>
      </c>
      <c r="S9" s="112">
        <f>IFERROR('Projected Revenues'!F105,0)</f>
        <v>0</v>
      </c>
      <c r="T9" s="112">
        <f>IFERROR('Projected Revenues'!F111,0)</f>
        <v>0</v>
      </c>
      <c r="U9" s="112">
        <f>IFERROR('Projected Revenues'!F117,0)</f>
        <v>0</v>
      </c>
      <c r="V9" s="112">
        <f>IFERROR('Projected Revenues'!F123,0)</f>
        <v>0</v>
      </c>
      <c r="W9" s="112">
        <f>IFERROR('Projected Revenues'!F129,0)</f>
        <v>0</v>
      </c>
      <c r="X9" s="112">
        <f>IFERROR('Projected Revenues'!F135,0)</f>
        <v>0</v>
      </c>
      <c r="Y9" s="112">
        <f>IFERROR('Projected Revenues'!F141,0)</f>
        <v>0</v>
      </c>
      <c r="Z9" s="112">
        <f>IFERROR('Projected Revenues'!F147,0)</f>
        <v>0</v>
      </c>
      <c r="AA9" s="112">
        <f>IFERROR('Projected Revenues'!F153,0)</f>
        <v>0</v>
      </c>
      <c r="AB9" s="113">
        <f>SUM(C9:AA9)</f>
        <v>0</v>
      </c>
    </row>
    <row r="10" spans="1:28" s="20" customFormat="1" ht="15.75">
      <c r="B10" s="20" t="s">
        <v>160</v>
      </c>
      <c r="C10" s="112">
        <f>IFERROR('Projected Revenues'!F10,0)</f>
        <v>0</v>
      </c>
      <c r="D10" s="112">
        <f>IFERROR('Projected Revenues'!F16,0)</f>
        <v>0</v>
      </c>
      <c r="E10" s="112">
        <f>IFERROR('Projected Revenues'!F22,0)</f>
        <v>0</v>
      </c>
      <c r="F10" s="112">
        <f>IFERROR('Projected Revenues'!F28,0)</f>
        <v>0</v>
      </c>
      <c r="G10" s="112">
        <f>IFERROR('Projected Revenues'!F34,0)</f>
        <v>0</v>
      </c>
      <c r="H10" s="112">
        <f>IFERROR('Projected Revenues'!F40,0)</f>
        <v>0</v>
      </c>
      <c r="I10" s="112">
        <f>IFERROR('Projected Revenues'!F46,0)</f>
        <v>0</v>
      </c>
      <c r="J10" s="112">
        <f>IFERROR('Projected Revenues'!F52,0)</f>
        <v>0</v>
      </c>
      <c r="K10" s="112">
        <f>IFERROR('Projected Revenues'!F58,0)</f>
        <v>0</v>
      </c>
      <c r="L10" s="112">
        <f>IFERROR('Projected Revenues'!F64,0)</f>
        <v>0</v>
      </c>
      <c r="M10" s="112">
        <f>IFERROR('Projected Revenues'!F70,0)</f>
        <v>0</v>
      </c>
      <c r="N10" s="112">
        <f>IFERROR('Projected Revenues'!F76,0)</f>
        <v>0</v>
      </c>
      <c r="O10" s="112">
        <f>IFERROR('Projected Revenues'!F82,0)</f>
        <v>0</v>
      </c>
      <c r="P10" s="112">
        <f>IFERROR('Projected Revenues'!F88,0)</f>
        <v>0</v>
      </c>
      <c r="Q10" s="112">
        <f>IFERROR('Projected Revenues'!F94,0)</f>
        <v>0</v>
      </c>
      <c r="R10" s="112">
        <f>IFERROR('Projected Revenues'!F100,0)</f>
        <v>0</v>
      </c>
      <c r="S10" s="112">
        <f>IFERROR('Projected Revenues'!F106,0)</f>
        <v>0</v>
      </c>
      <c r="T10" s="112">
        <f>IFERROR('Projected Revenues'!F112,0)</f>
        <v>0</v>
      </c>
      <c r="U10" s="112">
        <f>IFERROR('Projected Revenues'!F118,0)</f>
        <v>0</v>
      </c>
      <c r="V10" s="112">
        <f>IFERROR('Projected Revenues'!F124,0)</f>
        <v>0</v>
      </c>
      <c r="W10" s="112">
        <f>IFERROR('Projected Revenues'!F130,0)</f>
        <v>0</v>
      </c>
      <c r="X10" s="112">
        <f>IFERROR('Projected Revenues'!F136,0)</f>
        <v>0</v>
      </c>
      <c r="Y10" s="112">
        <f>IFERROR('Projected Revenues'!F142,0)</f>
        <v>0</v>
      </c>
      <c r="Z10" s="112">
        <f>IFERROR('Projected Revenues'!F148,0)</f>
        <v>0</v>
      </c>
      <c r="AA10" s="112">
        <f>IFERROR('Projected Revenues'!F154,0)</f>
        <v>0</v>
      </c>
      <c r="AB10" s="113">
        <f>SUM(C10:AA10)</f>
        <v>0</v>
      </c>
    </row>
    <row r="11" spans="1:28" s="20" customFormat="1" ht="15.75">
      <c r="B11" s="114" t="s">
        <v>27</v>
      </c>
      <c r="C11" s="115">
        <f>IFERROR('Projected Revenues'!F11,0)</f>
        <v>0</v>
      </c>
      <c r="D11" s="115">
        <f>IFERROR('Projected Revenues'!F17,0)</f>
        <v>0</v>
      </c>
      <c r="E11" s="115">
        <f>IFERROR('Projected Revenues'!F23,0)</f>
        <v>0</v>
      </c>
      <c r="F11" s="115">
        <f>IFERROR('Projected Revenues'!F29,0)</f>
        <v>0</v>
      </c>
      <c r="G11" s="115">
        <f>IFERROR('Projected Revenues'!F35,0)</f>
        <v>0</v>
      </c>
      <c r="H11" s="115">
        <f>IFERROR('Projected Revenues'!F41,0)</f>
        <v>0</v>
      </c>
      <c r="I11" s="115">
        <f>IFERROR('Projected Revenues'!F47,0)</f>
        <v>0</v>
      </c>
      <c r="J11" s="115">
        <f>IFERROR('Projected Revenues'!F53,0)</f>
        <v>0</v>
      </c>
      <c r="K11" s="115">
        <f>IFERROR('Projected Revenues'!F59,0)</f>
        <v>0</v>
      </c>
      <c r="L11" s="115">
        <f>IFERROR('Projected Revenues'!F65,0)</f>
        <v>0</v>
      </c>
      <c r="M11" s="115">
        <f>IFERROR('Projected Revenues'!F71,0)</f>
        <v>0</v>
      </c>
      <c r="N11" s="115">
        <f>IFERROR('Projected Revenues'!F77,0)</f>
        <v>0</v>
      </c>
      <c r="O11" s="115">
        <f>IFERROR('Projected Revenues'!F83,0)</f>
        <v>0</v>
      </c>
      <c r="P11" s="115">
        <f>IFERROR('Projected Revenues'!F89,0)</f>
        <v>0</v>
      </c>
      <c r="Q11" s="115">
        <f>IFERROR('Projected Revenues'!F95,0)</f>
        <v>0</v>
      </c>
      <c r="R11" s="115">
        <f>IFERROR('Projected Revenues'!F101,0)</f>
        <v>0</v>
      </c>
      <c r="S11" s="115">
        <f>IFERROR('Projected Revenues'!F107,0)</f>
        <v>0</v>
      </c>
      <c r="T11" s="115">
        <f>IFERROR('Projected Revenues'!F113,0)</f>
        <v>0</v>
      </c>
      <c r="U11" s="115">
        <f>IFERROR('Projected Revenues'!F119,0)</f>
        <v>0</v>
      </c>
      <c r="V11" s="115">
        <f>IFERROR('Projected Revenues'!F125,0)</f>
        <v>0</v>
      </c>
      <c r="W11" s="115">
        <f>IFERROR('Projected Revenues'!F131,0)</f>
        <v>0</v>
      </c>
      <c r="X11" s="115">
        <f>IFERROR('Projected Revenues'!F137,0)</f>
        <v>0</v>
      </c>
      <c r="Y11" s="115">
        <f>IFERROR('Projected Revenues'!F143,0)</f>
        <v>0</v>
      </c>
      <c r="Z11" s="115">
        <f>IFERROR('Projected Revenues'!F149,0)</f>
        <v>0</v>
      </c>
      <c r="AA11" s="115">
        <f>IFERROR('Projected Revenues'!F155,0)</f>
        <v>0</v>
      </c>
      <c r="AB11" s="116">
        <f t="shared" ref="AB11" si="0">SUM(C11:AA11)</f>
        <v>0</v>
      </c>
    </row>
    <row r="12" spans="1:28" s="20" customFormat="1" ht="15.75">
      <c r="B12" s="111" t="s">
        <v>2</v>
      </c>
      <c r="C12" s="119">
        <f>SUM(C9:C11)</f>
        <v>0</v>
      </c>
      <c r="D12" s="119">
        <f t="shared" ref="D12:F12" si="1">SUM(D9:D11)</f>
        <v>0</v>
      </c>
      <c r="E12" s="119">
        <f t="shared" si="1"/>
        <v>0</v>
      </c>
      <c r="F12" s="119">
        <f t="shared" si="1"/>
        <v>0</v>
      </c>
      <c r="G12" s="119">
        <f>SUM(G9:G11)</f>
        <v>0</v>
      </c>
      <c r="H12" s="119">
        <f>SUM(H9:H11)</f>
        <v>0</v>
      </c>
      <c r="I12" s="119">
        <f t="shared" ref="I12:AA12" si="2">SUM(I9:I11)</f>
        <v>0</v>
      </c>
      <c r="J12" s="119">
        <f t="shared" si="2"/>
        <v>0</v>
      </c>
      <c r="K12" s="119">
        <f t="shared" si="2"/>
        <v>0</v>
      </c>
      <c r="L12" s="119">
        <f t="shared" si="2"/>
        <v>0</v>
      </c>
      <c r="M12" s="119">
        <f t="shared" si="2"/>
        <v>0</v>
      </c>
      <c r="N12" s="119">
        <f t="shared" si="2"/>
        <v>0</v>
      </c>
      <c r="O12" s="119">
        <f t="shared" si="2"/>
        <v>0</v>
      </c>
      <c r="P12" s="119">
        <f t="shared" si="2"/>
        <v>0</v>
      </c>
      <c r="Q12" s="119">
        <f t="shared" si="2"/>
        <v>0</v>
      </c>
      <c r="R12" s="119">
        <f t="shared" si="2"/>
        <v>0</v>
      </c>
      <c r="S12" s="119">
        <f t="shared" si="2"/>
        <v>0</v>
      </c>
      <c r="T12" s="119">
        <f t="shared" si="2"/>
        <v>0</v>
      </c>
      <c r="U12" s="119">
        <f t="shared" si="2"/>
        <v>0</v>
      </c>
      <c r="V12" s="119">
        <f t="shared" si="2"/>
        <v>0</v>
      </c>
      <c r="W12" s="119">
        <f t="shared" si="2"/>
        <v>0</v>
      </c>
      <c r="X12" s="119">
        <f t="shared" si="2"/>
        <v>0</v>
      </c>
      <c r="Y12" s="119">
        <f t="shared" si="2"/>
        <v>0</v>
      </c>
      <c r="Z12" s="119">
        <f t="shared" si="2"/>
        <v>0</v>
      </c>
      <c r="AA12" s="119">
        <f t="shared" si="2"/>
        <v>0</v>
      </c>
      <c r="AB12" s="120">
        <f>SUM(AB9:AB11)</f>
        <v>0</v>
      </c>
    </row>
    <row r="13" spans="1:28" s="20" customFormat="1" ht="15.75">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row>
    <row r="14" spans="1:28" s="20" customFormat="1" ht="15.75">
      <c r="B14" s="212" t="s">
        <v>97</v>
      </c>
      <c r="C14" s="213">
        <f>IFERROR('Expense Summary'!D40,0)</f>
        <v>0</v>
      </c>
      <c r="D14" s="213">
        <f>IFERROR('Expense Summary'!E40,0)</f>
        <v>0</v>
      </c>
      <c r="E14" s="213">
        <f>IFERROR('Expense Summary'!F40,0)</f>
        <v>0</v>
      </c>
      <c r="F14" s="213">
        <f>IFERROR('Expense Summary'!G40,0)</f>
        <v>0</v>
      </c>
      <c r="G14" s="213">
        <f>IFERROR('Expense Summary'!H40,0)</f>
        <v>0</v>
      </c>
      <c r="H14" s="213">
        <f>+'Expense Summary'!I40</f>
        <v>0</v>
      </c>
      <c r="I14" s="213">
        <f>+'Expense Summary'!J40</f>
        <v>0</v>
      </c>
      <c r="J14" s="213">
        <f>+'Expense Summary'!K40</f>
        <v>0</v>
      </c>
      <c r="K14" s="213">
        <f>+'Expense Summary'!L40</f>
        <v>0</v>
      </c>
      <c r="L14" s="213">
        <f>+'Expense Summary'!M40</f>
        <v>0</v>
      </c>
      <c r="M14" s="213">
        <f>+'Expense Summary'!N40</f>
        <v>0</v>
      </c>
      <c r="N14" s="213">
        <f>+'Expense Summary'!O40</f>
        <v>0</v>
      </c>
      <c r="O14" s="213">
        <f>+'Expense Summary'!P40</f>
        <v>0</v>
      </c>
      <c r="P14" s="213">
        <f>+'Expense Summary'!Q40</f>
        <v>0</v>
      </c>
      <c r="Q14" s="213">
        <f>+'Expense Summary'!R40</f>
        <v>0</v>
      </c>
      <c r="R14" s="213">
        <f>+'Expense Summary'!S40</f>
        <v>0</v>
      </c>
      <c r="S14" s="213">
        <f>+'Expense Summary'!T40</f>
        <v>0</v>
      </c>
      <c r="T14" s="213">
        <f>+'Expense Summary'!U40</f>
        <v>0</v>
      </c>
      <c r="U14" s="213">
        <f>+'Expense Summary'!V40</f>
        <v>0</v>
      </c>
      <c r="V14" s="213">
        <f>+'Expense Summary'!W40</f>
        <v>0</v>
      </c>
      <c r="W14" s="213">
        <f>+'Expense Summary'!X40</f>
        <v>0</v>
      </c>
      <c r="X14" s="213">
        <f>+'Expense Summary'!Y40</f>
        <v>0</v>
      </c>
      <c r="Y14" s="213">
        <f>+'Expense Summary'!Z40</f>
        <v>0</v>
      </c>
      <c r="Z14" s="213">
        <f>+'Expense Summary'!AA40</f>
        <v>0</v>
      </c>
      <c r="AA14" s="213">
        <f>+'Expense Summary'!AB40</f>
        <v>0</v>
      </c>
      <c r="AB14" s="214">
        <f>SUM(C14:AA14)</f>
        <v>0</v>
      </c>
    </row>
    <row r="15" spans="1:28" s="20" customFormat="1" ht="15.75">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row>
    <row r="16" spans="1:28" s="20" customFormat="1" ht="15.75">
      <c r="A16" s="111" t="s">
        <v>111</v>
      </c>
      <c r="B16" s="111"/>
      <c r="C16" s="119">
        <f>C12+C14</f>
        <v>0</v>
      </c>
      <c r="D16" s="119">
        <f>D12+D14</f>
        <v>0</v>
      </c>
      <c r="E16" s="119">
        <f t="shared" ref="E16:F16" si="3">E12+E14</f>
        <v>0</v>
      </c>
      <c r="F16" s="119">
        <f t="shared" si="3"/>
        <v>0</v>
      </c>
      <c r="G16" s="119">
        <f>G12+G14</f>
        <v>0</v>
      </c>
      <c r="H16" s="119">
        <f t="shared" ref="H16:Z16" si="4">H12+H14</f>
        <v>0</v>
      </c>
      <c r="I16" s="119">
        <f t="shared" si="4"/>
        <v>0</v>
      </c>
      <c r="J16" s="119">
        <f t="shared" si="4"/>
        <v>0</v>
      </c>
      <c r="K16" s="119">
        <f t="shared" si="4"/>
        <v>0</v>
      </c>
      <c r="L16" s="119">
        <f t="shared" si="4"/>
        <v>0</v>
      </c>
      <c r="M16" s="119">
        <f t="shared" si="4"/>
        <v>0</v>
      </c>
      <c r="N16" s="119">
        <f t="shared" si="4"/>
        <v>0</v>
      </c>
      <c r="O16" s="119">
        <f t="shared" si="4"/>
        <v>0</v>
      </c>
      <c r="P16" s="119">
        <f t="shared" si="4"/>
        <v>0</v>
      </c>
      <c r="Q16" s="119">
        <f t="shared" si="4"/>
        <v>0</v>
      </c>
      <c r="R16" s="119">
        <f t="shared" si="4"/>
        <v>0</v>
      </c>
      <c r="S16" s="119">
        <f t="shared" si="4"/>
        <v>0</v>
      </c>
      <c r="T16" s="119">
        <f t="shared" si="4"/>
        <v>0</v>
      </c>
      <c r="U16" s="119">
        <f t="shared" si="4"/>
        <v>0</v>
      </c>
      <c r="V16" s="119">
        <f t="shared" si="4"/>
        <v>0</v>
      </c>
      <c r="W16" s="119">
        <f t="shared" si="4"/>
        <v>0</v>
      </c>
      <c r="X16" s="119">
        <f t="shared" si="4"/>
        <v>0</v>
      </c>
      <c r="Y16" s="119">
        <f t="shared" si="4"/>
        <v>0</v>
      </c>
      <c r="Z16" s="119">
        <f t="shared" si="4"/>
        <v>0</v>
      </c>
      <c r="AA16" s="119">
        <f>AA12+AA14</f>
        <v>0</v>
      </c>
      <c r="AB16" s="119">
        <f>AB12+AB14</f>
        <v>0</v>
      </c>
    </row>
    <row r="17" spans="1:29" s="20" customFormat="1" ht="15.75">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row>
    <row r="18" spans="1:29" s="20" customFormat="1" ht="16.5" thickBot="1">
      <c r="A18" s="111" t="s">
        <v>61</v>
      </c>
    </row>
    <row r="19" spans="1:29" s="20" customFormat="1" ht="16.5" thickBot="1">
      <c r="A19" s="111"/>
      <c r="C19" s="124">
        <f>+C7</f>
        <v>0</v>
      </c>
      <c r="D19" s="125">
        <f>+D7</f>
        <v>0</v>
      </c>
      <c r="E19" s="125">
        <f t="shared" ref="E19:Y19" si="5">+E7</f>
        <v>0</v>
      </c>
      <c r="F19" s="125">
        <f t="shared" si="5"/>
        <v>0</v>
      </c>
      <c r="G19" s="125">
        <f t="shared" si="5"/>
        <v>0</v>
      </c>
      <c r="H19" s="125">
        <f t="shared" si="5"/>
        <v>0</v>
      </c>
      <c r="I19" s="125">
        <f t="shared" si="5"/>
        <v>0</v>
      </c>
      <c r="J19" s="125">
        <f t="shared" si="5"/>
        <v>0</v>
      </c>
      <c r="K19" s="125">
        <f t="shared" si="5"/>
        <v>0</v>
      </c>
      <c r="L19" s="125">
        <f t="shared" si="5"/>
        <v>0</v>
      </c>
      <c r="M19" s="125">
        <f t="shared" si="5"/>
        <v>0</v>
      </c>
      <c r="N19" s="125">
        <f t="shared" si="5"/>
        <v>0</v>
      </c>
      <c r="O19" s="125">
        <f t="shared" si="5"/>
        <v>0</v>
      </c>
      <c r="P19" s="125">
        <f t="shared" si="5"/>
        <v>0</v>
      </c>
      <c r="Q19" s="125">
        <f t="shared" si="5"/>
        <v>0</v>
      </c>
      <c r="R19" s="125">
        <f t="shared" si="5"/>
        <v>0</v>
      </c>
      <c r="S19" s="125">
        <f t="shared" si="5"/>
        <v>0</v>
      </c>
      <c r="T19" s="125">
        <f t="shared" si="5"/>
        <v>0</v>
      </c>
      <c r="U19" s="125">
        <f t="shared" si="5"/>
        <v>0</v>
      </c>
      <c r="V19" s="125">
        <f t="shared" si="5"/>
        <v>0</v>
      </c>
      <c r="W19" s="125">
        <f t="shared" si="5"/>
        <v>0</v>
      </c>
      <c r="X19" s="125">
        <f t="shared" si="5"/>
        <v>0</v>
      </c>
      <c r="Y19" s="125">
        <f t="shared" si="5"/>
        <v>0</v>
      </c>
      <c r="Z19" s="125">
        <f>+Z7</f>
        <v>0</v>
      </c>
      <c r="AA19" s="125">
        <f>+AA7</f>
        <v>0</v>
      </c>
      <c r="AB19" s="126" t="s">
        <v>1</v>
      </c>
    </row>
    <row r="20" spans="1:29" s="20" customFormat="1" ht="15.75">
      <c r="B20" s="20" t="s">
        <v>0</v>
      </c>
      <c r="C20" s="112">
        <f>'Expense Summary'!D10</f>
        <v>0</v>
      </c>
      <c r="D20" s="112">
        <f>'Expense Summary'!E10</f>
        <v>0</v>
      </c>
      <c r="E20" s="112">
        <f>'Expense Summary'!F10</f>
        <v>0</v>
      </c>
      <c r="F20" s="112">
        <f>'Expense Summary'!G10</f>
        <v>0</v>
      </c>
      <c r="G20" s="112">
        <f>'Expense Summary'!H10</f>
        <v>0</v>
      </c>
      <c r="H20" s="112">
        <f>'Expense Summary'!I10</f>
        <v>0</v>
      </c>
      <c r="I20" s="112">
        <f>'Expense Summary'!J10</f>
        <v>0</v>
      </c>
      <c r="J20" s="112">
        <f>'Expense Summary'!K10</f>
        <v>0</v>
      </c>
      <c r="K20" s="112">
        <f>'Expense Summary'!L10</f>
        <v>0</v>
      </c>
      <c r="L20" s="112">
        <f>'Expense Summary'!M10</f>
        <v>0</v>
      </c>
      <c r="M20" s="112">
        <f>'Expense Summary'!N10</f>
        <v>0</v>
      </c>
      <c r="N20" s="112">
        <f>'Expense Summary'!O10</f>
        <v>0</v>
      </c>
      <c r="O20" s="112">
        <f>'Expense Summary'!P10</f>
        <v>0</v>
      </c>
      <c r="P20" s="112">
        <f>'Expense Summary'!Q10</f>
        <v>0</v>
      </c>
      <c r="Q20" s="112">
        <f>'Expense Summary'!R10</f>
        <v>0</v>
      </c>
      <c r="R20" s="112">
        <f>'Expense Summary'!S10</f>
        <v>0</v>
      </c>
      <c r="S20" s="112">
        <f>'Expense Summary'!T10</f>
        <v>0</v>
      </c>
      <c r="T20" s="112">
        <f>'Expense Summary'!U10</f>
        <v>0</v>
      </c>
      <c r="U20" s="112">
        <f>'Expense Summary'!V10</f>
        <v>0</v>
      </c>
      <c r="V20" s="112">
        <f>'Expense Summary'!W10</f>
        <v>0</v>
      </c>
      <c r="W20" s="112">
        <f>'Expense Summary'!X10</f>
        <v>0</v>
      </c>
      <c r="X20" s="112">
        <f>'Expense Summary'!Y10</f>
        <v>0</v>
      </c>
      <c r="Y20" s="112">
        <f>'Expense Summary'!Z10</f>
        <v>0</v>
      </c>
      <c r="Z20" s="112">
        <f>'Expense Summary'!AA10</f>
        <v>0</v>
      </c>
      <c r="AA20" s="112">
        <f>'Expense Summary'!AB10</f>
        <v>0</v>
      </c>
      <c r="AB20" s="113">
        <f>SUM(C20:AA20)</f>
        <v>0</v>
      </c>
    </row>
    <row r="21" spans="1:29" s="20" customFormat="1" ht="15.75">
      <c r="B21" s="20" t="s">
        <v>73</v>
      </c>
      <c r="C21" s="112">
        <f>'Expense Summary'!D12</f>
        <v>0</v>
      </c>
      <c r="D21" s="112">
        <f>'Expense Summary'!E12</f>
        <v>0</v>
      </c>
      <c r="E21" s="112">
        <f>'Expense Summary'!F12</f>
        <v>0</v>
      </c>
      <c r="F21" s="112">
        <f>'Expense Summary'!G12</f>
        <v>0</v>
      </c>
      <c r="G21" s="112">
        <f>'Expense Summary'!H12</f>
        <v>0</v>
      </c>
      <c r="H21" s="112">
        <f>'Expense Summary'!I12</f>
        <v>0</v>
      </c>
      <c r="I21" s="112">
        <f>'Expense Summary'!J12</f>
        <v>0</v>
      </c>
      <c r="J21" s="112">
        <f>'Expense Summary'!K12</f>
        <v>0</v>
      </c>
      <c r="K21" s="112">
        <f>'Expense Summary'!L12</f>
        <v>0</v>
      </c>
      <c r="L21" s="112">
        <f>'Expense Summary'!M12</f>
        <v>0</v>
      </c>
      <c r="M21" s="112">
        <f>'Expense Summary'!N12</f>
        <v>0</v>
      </c>
      <c r="N21" s="112">
        <f>'Expense Summary'!O12</f>
        <v>0</v>
      </c>
      <c r="O21" s="112">
        <f>'Expense Summary'!P12</f>
        <v>0</v>
      </c>
      <c r="P21" s="112">
        <f>'Expense Summary'!Q12</f>
        <v>0</v>
      </c>
      <c r="Q21" s="112">
        <f>'Expense Summary'!R12</f>
        <v>0</v>
      </c>
      <c r="R21" s="112">
        <f>'Expense Summary'!S12</f>
        <v>0</v>
      </c>
      <c r="S21" s="112">
        <f>'Expense Summary'!T12</f>
        <v>0</v>
      </c>
      <c r="T21" s="112">
        <f>'Expense Summary'!U12</f>
        <v>0</v>
      </c>
      <c r="U21" s="112">
        <f>'Expense Summary'!V12</f>
        <v>0</v>
      </c>
      <c r="V21" s="112">
        <f>'Expense Summary'!W12</f>
        <v>0</v>
      </c>
      <c r="W21" s="112">
        <f>'Expense Summary'!X12</f>
        <v>0</v>
      </c>
      <c r="X21" s="112">
        <f>'Expense Summary'!Y12</f>
        <v>0</v>
      </c>
      <c r="Y21" s="112">
        <f>'Expense Summary'!Z12</f>
        <v>0</v>
      </c>
      <c r="Z21" s="112">
        <f>'Expense Summary'!AA12</f>
        <v>0</v>
      </c>
      <c r="AA21" s="112">
        <f>'Expense Summary'!AB12</f>
        <v>0</v>
      </c>
      <c r="AB21" s="113">
        <f>SUM(C21:AA21)</f>
        <v>0</v>
      </c>
    </row>
    <row r="22" spans="1:29" s="20" customFormat="1" ht="15.75">
      <c r="B22" s="20" t="s">
        <v>62</v>
      </c>
      <c r="C22" s="112">
        <f>IFERROR('Expense Summary'!D20,0)</f>
        <v>0</v>
      </c>
      <c r="D22" s="112">
        <f>IFERROR('Expense Summary'!E20,0)</f>
        <v>0</v>
      </c>
      <c r="E22" s="112">
        <f>IFERROR('Expense Summary'!F20,0)</f>
        <v>0</v>
      </c>
      <c r="F22" s="112">
        <f>IFERROR('Expense Summary'!G20,0)</f>
        <v>0</v>
      </c>
      <c r="G22" s="112">
        <f>IFERROR('Expense Summary'!H20,0)</f>
        <v>0</v>
      </c>
      <c r="H22" s="112">
        <f>IFERROR('Expense Summary'!I20,0)</f>
        <v>0</v>
      </c>
      <c r="I22" s="112">
        <f>IFERROR('Expense Summary'!J20,0)</f>
        <v>0</v>
      </c>
      <c r="J22" s="112">
        <f>IFERROR('Expense Summary'!K20,0)</f>
        <v>0</v>
      </c>
      <c r="K22" s="112">
        <f>IFERROR('Expense Summary'!L20,0)</f>
        <v>0</v>
      </c>
      <c r="L22" s="112">
        <f>IFERROR('Expense Summary'!M20,0)</f>
        <v>0</v>
      </c>
      <c r="M22" s="112">
        <f>IFERROR('Expense Summary'!N20,0)</f>
        <v>0</v>
      </c>
      <c r="N22" s="112">
        <f>IFERROR('Expense Summary'!O20,0)</f>
        <v>0</v>
      </c>
      <c r="O22" s="112">
        <f>IFERROR('Expense Summary'!P20,0)</f>
        <v>0</v>
      </c>
      <c r="P22" s="112">
        <f>IFERROR('Expense Summary'!Q20,0)</f>
        <v>0</v>
      </c>
      <c r="Q22" s="112">
        <f>IFERROR('Expense Summary'!R20,0)</f>
        <v>0</v>
      </c>
      <c r="R22" s="112">
        <f>IFERROR('Expense Summary'!S20,0)</f>
        <v>0</v>
      </c>
      <c r="S22" s="112">
        <f>IFERROR('Expense Summary'!T20,0)</f>
        <v>0</v>
      </c>
      <c r="T22" s="112">
        <f>IFERROR('Expense Summary'!U20,0)</f>
        <v>0</v>
      </c>
      <c r="U22" s="112">
        <f>IFERROR('Expense Summary'!V20,0)</f>
        <v>0</v>
      </c>
      <c r="V22" s="112">
        <f>IFERROR('Expense Summary'!W20,0)</f>
        <v>0</v>
      </c>
      <c r="W22" s="112">
        <f>IFERROR('Expense Summary'!X20,0)</f>
        <v>0</v>
      </c>
      <c r="X22" s="112">
        <f>IFERROR('Expense Summary'!Y20,0)</f>
        <v>0</v>
      </c>
      <c r="Y22" s="112">
        <f>IFERROR('Expense Summary'!Z20,0)</f>
        <v>0</v>
      </c>
      <c r="Z22" s="112">
        <f>IFERROR('Expense Summary'!AA20,0)</f>
        <v>0</v>
      </c>
      <c r="AA22" s="112">
        <f>IFERROR('Expense Summary'!AB20,0)</f>
        <v>0</v>
      </c>
      <c r="AB22" s="113">
        <f t="shared" ref="AB22" si="6">SUM(C22:AA22)</f>
        <v>0</v>
      </c>
    </row>
    <row r="23" spans="1:29" s="20" customFormat="1" ht="15.75">
      <c r="B23" s="234" t="s">
        <v>121</v>
      </c>
      <c r="C23" s="115">
        <f>IF((C20+C21+C22-C14-C9)&gt;0,(C20+C21+C22-C14-C9)*$C$29,0)</f>
        <v>0</v>
      </c>
      <c r="D23" s="115">
        <f>IF((D20+D21+D22-D14-D9)&gt;0,(D20+D21+D22-D14-D9)*$C$29,0)</f>
        <v>0</v>
      </c>
      <c r="E23" s="115">
        <f>IF((E20+E21+E22-E14-E9)&gt;0,(E20+E21+E22-E14-E9)*$C$29,0)</f>
        <v>0</v>
      </c>
      <c r="F23" s="115">
        <f>IF((F20+F21+F22-F14-F9)&gt;0,(F20+F21+F22-F14-F9)*$C$29,0)</f>
        <v>0</v>
      </c>
      <c r="G23" s="115">
        <f>IF((G20+G21+G22-G14-G9)&gt;0,(G20+G21+G22-G14-G9)*$C$29,0)</f>
        <v>0</v>
      </c>
      <c r="H23" s="115">
        <f t="shared" ref="H23:Z23" si="7">IF((H20+H21+H22-H14-H9)&gt;0,(H20+H21+H22-H14-H9)*$C$29,0)</f>
        <v>0</v>
      </c>
      <c r="I23" s="115">
        <f t="shared" si="7"/>
        <v>0</v>
      </c>
      <c r="J23" s="115">
        <f t="shared" si="7"/>
        <v>0</v>
      </c>
      <c r="K23" s="115">
        <f t="shared" si="7"/>
        <v>0</v>
      </c>
      <c r="L23" s="115">
        <f t="shared" si="7"/>
        <v>0</v>
      </c>
      <c r="M23" s="115">
        <f t="shared" si="7"/>
        <v>0</v>
      </c>
      <c r="N23" s="115">
        <f t="shared" si="7"/>
        <v>0</v>
      </c>
      <c r="O23" s="115">
        <f t="shared" si="7"/>
        <v>0</v>
      </c>
      <c r="P23" s="115">
        <f t="shared" si="7"/>
        <v>0</v>
      </c>
      <c r="Q23" s="115">
        <f t="shared" si="7"/>
        <v>0</v>
      </c>
      <c r="R23" s="115">
        <f t="shared" si="7"/>
        <v>0</v>
      </c>
      <c r="S23" s="115">
        <f t="shared" si="7"/>
        <v>0</v>
      </c>
      <c r="T23" s="115">
        <f t="shared" si="7"/>
        <v>0</v>
      </c>
      <c r="U23" s="115">
        <f t="shared" si="7"/>
        <v>0</v>
      </c>
      <c r="V23" s="115">
        <f t="shared" si="7"/>
        <v>0</v>
      </c>
      <c r="W23" s="115">
        <f t="shared" si="7"/>
        <v>0</v>
      </c>
      <c r="X23" s="115">
        <f t="shared" si="7"/>
        <v>0</v>
      </c>
      <c r="Y23" s="115">
        <f t="shared" si="7"/>
        <v>0</v>
      </c>
      <c r="Z23" s="115">
        <f t="shared" si="7"/>
        <v>0</v>
      </c>
      <c r="AA23" s="115">
        <f>IF((AA20+AA21+AA22-AA14-AA9)&gt;0,(AA20+AA21+AA22-AA14-AA9)*$C$29,0)</f>
        <v>0</v>
      </c>
      <c r="AB23" s="116">
        <f>SUM(C23:AA23)</f>
        <v>0</v>
      </c>
    </row>
    <row r="24" spans="1:29" s="20" customFormat="1" ht="15.75">
      <c r="B24" s="111" t="s">
        <v>59</v>
      </c>
      <c r="C24" s="119">
        <f t="shared" ref="C24:F24" si="8">IFERROR(SUM(C20:C23),0)</f>
        <v>0</v>
      </c>
      <c r="D24" s="119">
        <f t="shared" si="8"/>
        <v>0</v>
      </c>
      <c r="E24" s="119">
        <f t="shared" si="8"/>
        <v>0</v>
      </c>
      <c r="F24" s="119">
        <f t="shared" si="8"/>
        <v>0</v>
      </c>
      <c r="G24" s="119">
        <f>IFERROR(SUM(G20:G23),0)</f>
        <v>0</v>
      </c>
      <c r="H24" s="119">
        <f t="shared" ref="H24:Z24" si="9">IFERROR(SUM(H20:H23),0)</f>
        <v>0</v>
      </c>
      <c r="I24" s="119">
        <f t="shared" si="9"/>
        <v>0</v>
      </c>
      <c r="J24" s="119">
        <f t="shared" si="9"/>
        <v>0</v>
      </c>
      <c r="K24" s="119">
        <f t="shared" si="9"/>
        <v>0</v>
      </c>
      <c r="L24" s="119">
        <f t="shared" si="9"/>
        <v>0</v>
      </c>
      <c r="M24" s="119">
        <f t="shared" si="9"/>
        <v>0</v>
      </c>
      <c r="N24" s="119">
        <f t="shared" si="9"/>
        <v>0</v>
      </c>
      <c r="O24" s="119">
        <f t="shared" si="9"/>
        <v>0</v>
      </c>
      <c r="P24" s="119">
        <f t="shared" si="9"/>
        <v>0</v>
      </c>
      <c r="Q24" s="119">
        <f t="shared" si="9"/>
        <v>0</v>
      </c>
      <c r="R24" s="119">
        <f t="shared" si="9"/>
        <v>0</v>
      </c>
      <c r="S24" s="119">
        <f t="shared" si="9"/>
        <v>0</v>
      </c>
      <c r="T24" s="119">
        <f t="shared" si="9"/>
        <v>0</v>
      </c>
      <c r="U24" s="119">
        <f t="shared" si="9"/>
        <v>0</v>
      </c>
      <c r="V24" s="119">
        <f t="shared" si="9"/>
        <v>0</v>
      </c>
      <c r="W24" s="119">
        <f t="shared" si="9"/>
        <v>0</v>
      </c>
      <c r="X24" s="119">
        <f t="shared" si="9"/>
        <v>0</v>
      </c>
      <c r="Y24" s="119">
        <f t="shared" si="9"/>
        <v>0</v>
      </c>
      <c r="Z24" s="119">
        <f t="shared" si="9"/>
        <v>0</v>
      </c>
      <c r="AA24" s="119">
        <f>IFERROR(SUM(AA20:AA23),0)</f>
        <v>0</v>
      </c>
      <c r="AB24" s="120">
        <f>SUM(AB20:AB23)</f>
        <v>0</v>
      </c>
    </row>
    <row r="25" spans="1:29" s="20" customFormat="1" ht="15.75">
      <c r="AB25" s="117"/>
    </row>
    <row r="26" spans="1:29" s="20" customFormat="1" ht="16.5" thickBot="1">
      <c r="B26" s="118" t="s">
        <v>63</v>
      </c>
      <c r="C26" s="121">
        <f>C16-C24</f>
        <v>0</v>
      </c>
      <c r="D26" s="121">
        <f t="shared" ref="D26:F26" si="10">D16-D24</f>
        <v>0</v>
      </c>
      <c r="E26" s="121">
        <f t="shared" si="10"/>
        <v>0</v>
      </c>
      <c r="F26" s="121">
        <f t="shared" si="10"/>
        <v>0</v>
      </c>
      <c r="G26" s="121">
        <f>G16-G24</f>
        <v>0</v>
      </c>
      <c r="H26" s="121">
        <f t="shared" ref="H26:Z26" si="11">H16-H24</f>
        <v>0</v>
      </c>
      <c r="I26" s="121">
        <f t="shared" si="11"/>
        <v>0</v>
      </c>
      <c r="J26" s="121">
        <f t="shared" si="11"/>
        <v>0</v>
      </c>
      <c r="K26" s="121">
        <f t="shared" si="11"/>
        <v>0</v>
      </c>
      <c r="L26" s="121">
        <f t="shared" si="11"/>
        <v>0</v>
      </c>
      <c r="M26" s="121">
        <f t="shared" si="11"/>
        <v>0</v>
      </c>
      <c r="N26" s="121">
        <f t="shared" si="11"/>
        <v>0</v>
      </c>
      <c r="O26" s="121">
        <f t="shared" si="11"/>
        <v>0</v>
      </c>
      <c r="P26" s="121">
        <f t="shared" si="11"/>
        <v>0</v>
      </c>
      <c r="Q26" s="121">
        <f t="shared" si="11"/>
        <v>0</v>
      </c>
      <c r="R26" s="121">
        <f t="shared" si="11"/>
        <v>0</v>
      </c>
      <c r="S26" s="121">
        <f t="shared" si="11"/>
        <v>0</v>
      </c>
      <c r="T26" s="121">
        <f t="shared" si="11"/>
        <v>0</v>
      </c>
      <c r="U26" s="121">
        <f t="shared" si="11"/>
        <v>0</v>
      </c>
      <c r="V26" s="121">
        <f t="shared" si="11"/>
        <v>0</v>
      </c>
      <c r="W26" s="121">
        <f t="shared" si="11"/>
        <v>0</v>
      </c>
      <c r="X26" s="121">
        <f t="shared" si="11"/>
        <v>0</v>
      </c>
      <c r="Y26" s="121">
        <f t="shared" si="11"/>
        <v>0</v>
      </c>
      <c r="Z26" s="121">
        <f t="shared" si="11"/>
        <v>0</v>
      </c>
      <c r="AA26" s="121">
        <f>AA16-AA24</f>
        <v>0</v>
      </c>
      <c r="AB26" s="122">
        <f>AB16-AB24</f>
        <v>0</v>
      </c>
    </row>
    <row r="27" spans="1:29" s="20" customFormat="1" ht="16.5" thickTop="1"/>
    <row r="28" spans="1:29" ht="13.5" thickBot="1"/>
    <row r="29" spans="1:29" ht="16.5" thickBot="1">
      <c r="B29" s="192" t="s">
        <v>122</v>
      </c>
      <c r="C29" s="193">
        <v>0</v>
      </c>
      <c r="D29" s="9" t="s">
        <v>94</v>
      </c>
    </row>
    <row r="31" spans="1:29" ht="15.75">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row>
    <row r="32" spans="1:29" ht="15.75">
      <c r="B32" s="20" t="s">
        <v>123</v>
      </c>
      <c r="C32" s="112"/>
      <c r="D32" s="112"/>
      <c r="E32" s="112"/>
      <c r="F32" s="112"/>
      <c r="G32" s="20"/>
      <c r="H32" s="20"/>
      <c r="I32" s="20"/>
      <c r="J32" s="20"/>
      <c r="K32" s="20"/>
      <c r="L32" s="20"/>
      <c r="M32" s="20"/>
      <c r="N32" s="20"/>
      <c r="O32" s="20"/>
      <c r="P32" s="20"/>
      <c r="Q32" s="20"/>
      <c r="R32" s="20"/>
      <c r="S32" s="20"/>
      <c r="T32" s="20"/>
      <c r="U32" s="20"/>
      <c r="V32" s="20"/>
      <c r="W32" s="20"/>
      <c r="X32" s="20"/>
      <c r="Y32" s="20"/>
      <c r="Z32" s="20"/>
      <c r="AA32" s="20"/>
      <c r="AB32" s="20"/>
      <c r="AC32" s="20"/>
    </row>
    <row r="33" spans="2:29" ht="15.75">
      <c r="B33" s="20"/>
      <c r="C33" s="112"/>
      <c r="D33" s="112"/>
      <c r="E33" s="112"/>
      <c r="F33" s="112"/>
      <c r="G33" s="20"/>
      <c r="H33" s="20"/>
      <c r="I33" s="20"/>
      <c r="J33" s="20"/>
      <c r="K33" s="20"/>
      <c r="L33" s="20"/>
      <c r="M33" s="20"/>
      <c r="N33" s="20"/>
      <c r="O33" s="20"/>
      <c r="P33" s="20"/>
      <c r="Q33" s="20"/>
      <c r="R33" s="20"/>
      <c r="S33" s="20"/>
      <c r="T33" s="20"/>
      <c r="U33" s="20"/>
      <c r="V33" s="20"/>
      <c r="W33" s="20"/>
      <c r="X33" s="20"/>
      <c r="Y33" s="20"/>
      <c r="Z33" s="20"/>
      <c r="AA33" s="20"/>
      <c r="AB33" s="20"/>
      <c r="AC33" s="20"/>
    </row>
    <row r="34" spans="2:29" ht="15.75">
      <c r="B34" s="20"/>
      <c r="C34" s="112"/>
      <c r="D34" s="112"/>
      <c r="E34" s="112"/>
      <c r="F34" s="112"/>
      <c r="G34" s="20"/>
      <c r="H34" s="20"/>
      <c r="I34" s="20"/>
      <c r="J34" s="20"/>
      <c r="K34" s="20"/>
      <c r="L34" s="20"/>
      <c r="M34" s="20"/>
      <c r="N34" s="20"/>
      <c r="O34" s="20"/>
      <c r="P34" s="20"/>
      <c r="Q34" s="20"/>
      <c r="R34" s="20"/>
      <c r="S34" s="20"/>
      <c r="T34" s="20"/>
      <c r="U34" s="20"/>
      <c r="V34" s="20"/>
      <c r="W34" s="20"/>
      <c r="X34" s="20"/>
      <c r="Y34" s="20"/>
      <c r="Z34" s="20"/>
      <c r="AA34" s="20"/>
      <c r="AB34" s="20"/>
      <c r="AC34" s="20"/>
    </row>
    <row r="35" spans="2:29" ht="15.75">
      <c r="B35" s="20"/>
      <c r="C35" s="20"/>
      <c r="D35" s="20"/>
      <c r="E35" s="112"/>
      <c r="F35" s="20"/>
      <c r="G35" s="20"/>
      <c r="H35" s="20"/>
      <c r="I35" s="20"/>
      <c r="J35" s="20"/>
      <c r="K35" s="20"/>
      <c r="L35" s="20"/>
      <c r="M35" s="20"/>
      <c r="N35" s="20"/>
      <c r="O35" s="20"/>
      <c r="P35" s="20"/>
      <c r="Q35" s="20"/>
      <c r="R35" s="20"/>
      <c r="S35" s="20"/>
      <c r="T35" s="20"/>
      <c r="U35" s="20"/>
      <c r="V35" s="20"/>
      <c r="W35" s="20"/>
      <c r="X35" s="20"/>
      <c r="Y35" s="20"/>
      <c r="Z35" s="20"/>
      <c r="AA35" s="20"/>
      <c r="AB35" s="20"/>
      <c r="AC35" s="20"/>
    </row>
    <row r="36" spans="2:29" ht="15.75">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row>
    <row r="37" spans="2:29" ht="15.75">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row>
    <row r="38" spans="2:29" ht="15.75">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row>
    <row r="39" spans="2:29" ht="15.75">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row>
    <row r="40" spans="2:29" ht="15.75">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row>
    <row r="41" spans="2:29" ht="15.75">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row>
    <row r="42" spans="2:29" ht="15.75">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spans="2:29" ht="15.75">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row>
    <row r="44" spans="2:29" ht="15.75">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row>
    <row r="45" spans="2:29" ht="15.75">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row>
    <row r="46" spans="2:29" ht="15.75">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row>
    <row r="47" spans="2:29" ht="15.75">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row>
    <row r="48" spans="2:29" ht="15.75">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row>
    <row r="49" spans="2:29" ht="15.75">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row>
    <row r="50" spans="2:29" ht="15.75">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row>
    <row r="51" spans="2:29" ht="15.7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row>
  </sheetData>
  <mergeCells count="4">
    <mergeCell ref="B5:AB5"/>
    <mergeCell ref="A1:R1"/>
    <mergeCell ref="A2:R2"/>
    <mergeCell ref="A3:R3"/>
  </mergeCells>
  <pageMargins left="0.7" right="0.7" top="0.75" bottom="0.75" header="0.3" footer="0.3"/>
  <pageSetup scale="76" orientation="portrait" r:id="rId1"/>
  <colBreaks count="1" manualBreakCount="1">
    <brk id="2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83F51-9C8C-4FD1-8F0C-DABD6C7CE3D1}">
  <sheetPr>
    <tabColor rgb="FF92D050"/>
  </sheetPr>
  <dimension ref="B1:N51"/>
  <sheetViews>
    <sheetView zoomScaleNormal="100" workbookViewId="0">
      <selection activeCell="B2" sqref="B2:N2"/>
    </sheetView>
  </sheetViews>
  <sheetFormatPr defaultColWidth="8.85546875" defaultRowHeight="15"/>
  <cols>
    <col min="1" max="1" width="3.28515625" style="47" customWidth="1"/>
    <col min="2" max="5" width="3.7109375" style="47" customWidth="1"/>
    <col min="6" max="6" width="15.7109375" style="47" customWidth="1"/>
    <col min="7" max="7" width="8.85546875" style="47"/>
    <col min="8" max="8" width="10.42578125" style="47" bestFit="1" customWidth="1"/>
    <col min="9" max="10" width="8.85546875" style="47"/>
    <col min="11" max="11" width="7.7109375" style="47" customWidth="1"/>
    <col min="12" max="12" width="7" style="47" customWidth="1"/>
    <col min="13" max="13" width="8.85546875" style="47"/>
    <col min="14" max="14" width="4.7109375" style="47" customWidth="1"/>
    <col min="15" max="15" width="5.28515625" style="47" customWidth="1"/>
    <col min="16" max="16384" width="8.85546875" style="47"/>
  </cols>
  <sheetData>
    <row r="1" spans="2:14" ht="20.25">
      <c r="B1" s="254" t="s">
        <v>39</v>
      </c>
      <c r="C1" s="254"/>
      <c r="D1" s="254"/>
      <c r="E1" s="254"/>
      <c r="F1" s="254"/>
      <c r="G1" s="254"/>
      <c r="H1" s="254"/>
      <c r="I1" s="254"/>
      <c r="J1" s="254"/>
      <c r="K1" s="254"/>
      <c r="L1" s="254"/>
      <c r="M1" s="254"/>
      <c r="N1" s="254"/>
    </row>
    <row r="2" spans="2:14" ht="20.25">
      <c r="B2" s="254" t="s">
        <v>170</v>
      </c>
      <c r="C2" s="254"/>
      <c r="D2" s="254"/>
      <c r="E2" s="254"/>
      <c r="F2" s="254"/>
      <c r="G2" s="254"/>
      <c r="H2" s="254"/>
      <c r="I2" s="254"/>
      <c r="J2" s="254"/>
      <c r="K2" s="254"/>
      <c r="L2" s="254"/>
      <c r="M2" s="254"/>
      <c r="N2" s="254"/>
    </row>
    <row r="3" spans="2:14" ht="21" thickBot="1">
      <c r="B3" s="255" t="s">
        <v>169</v>
      </c>
      <c r="C3" s="255"/>
      <c r="D3" s="255"/>
      <c r="E3" s="255"/>
      <c r="F3" s="255"/>
      <c r="G3" s="255"/>
      <c r="H3" s="255"/>
      <c r="I3" s="255"/>
      <c r="J3" s="255"/>
      <c r="K3" s="255"/>
      <c r="L3" s="255"/>
      <c r="M3" s="255"/>
      <c r="N3" s="255"/>
    </row>
    <row r="4" spans="2:14">
      <c r="B4" s="221"/>
      <c r="C4" s="221"/>
      <c r="D4" s="221"/>
      <c r="E4" s="221"/>
      <c r="F4" s="221"/>
      <c r="G4" s="221"/>
      <c r="H4" s="221"/>
      <c r="I4" s="221"/>
      <c r="J4" s="221"/>
      <c r="K4" s="221"/>
      <c r="L4" s="221"/>
      <c r="M4" s="221"/>
      <c r="N4" s="221"/>
    </row>
    <row r="5" spans="2:14" ht="18.75" hidden="1">
      <c r="B5" s="187" t="s">
        <v>144</v>
      </c>
    </row>
    <row r="6" spans="2:14">
      <c r="B6" s="221"/>
      <c r="C6" s="221"/>
      <c r="D6" s="221"/>
      <c r="E6" s="221"/>
      <c r="F6" s="221"/>
      <c r="G6" s="221"/>
      <c r="H6" s="221"/>
      <c r="I6" s="221"/>
      <c r="J6" s="221"/>
      <c r="K6" s="221"/>
      <c r="L6" s="221"/>
      <c r="M6" s="221"/>
      <c r="N6" s="221"/>
    </row>
    <row r="7" spans="2:14">
      <c r="B7" s="222" t="s">
        <v>145</v>
      </c>
      <c r="C7" s="222"/>
      <c r="D7" s="222"/>
      <c r="E7" s="222"/>
      <c r="F7" s="222"/>
      <c r="G7" s="222"/>
      <c r="H7" s="222"/>
      <c r="I7" s="223"/>
      <c r="J7" s="223"/>
      <c r="K7" s="223"/>
      <c r="L7" s="223"/>
      <c r="M7" s="223"/>
      <c r="N7" s="223"/>
    </row>
    <row r="9" spans="2:14">
      <c r="B9" s="224" t="s">
        <v>158</v>
      </c>
      <c r="H9" s="225"/>
      <c r="I9" s="226"/>
      <c r="J9" s="226"/>
      <c r="K9" s="226"/>
      <c r="L9" s="226"/>
      <c r="M9" s="226"/>
      <c r="N9" s="226"/>
    </row>
    <row r="10" spans="2:14">
      <c r="H10" s="47" t="s">
        <v>36</v>
      </c>
    </row>
    <row r="11" spans="2:14">
      <c r="B11" s="224" t="s">
        <v>146</v>
      </c>
      <c r="H11" s="227"/>
      <c r="I11" s="226"/>
      <c r="J11" s="226"/>
      <c r="K11" s="226"/>
      <c r="L11" s="226"/>
      <c r="M11" s="226"/>
      <c r="N11" s="226"/>
    </row>
    <row r="12" spans="2:14">
      <c r="H12" s="47" t="s">
        <v>36</v>
      </c>
    </row>
    <row r="13" spans="2:14">
      <c r="B13" s="50" t="s">
        <v>147</v>
      </c>
      <c r="H13" s="226"/>
      <c r="I13" s="226"/>
      <c r="J13" s="226"/>
      <c r="K13" s="226"/>
      <c r="L13" s="226"/>
      <c r="M13" s="226"/>
      <c r="N13" s="226"/>
    </row>
    <row r="15" spans="2:14">
      <c r="B15" s="222" t="s">
        <v>148</v>
      </c>
      <c r="C15" s="247"/>
      <c r="D15" s="247"/>
      <c r="E15" s="247"/>
      <c r="F15" s="247"/>
      <c r="G15" s="247"/>
      <c r="H15" s="247"/>
      <c r="I15" s="247"/>
      <c r="J15" s="247"/>
      <c r="K15" s="247"/>
      <c r="L15" s="247"/>
      <c r="M15" s="247"/>
      <c r="N15" s="247"/>
    </row>
    <row r="16" spans="2:14" customFormat="1" ht="12.75"/>
    <row r="17" spans="2:14" hidden="1"/>
    <row r="18" spans="2:14">
      <c r="B18" s="50" t="s">
        <v>159</v>
      </c>
    </row>
    <row r="19" spans="2:14">
      <c r="B19" s="50" t="s">
        <v>149</v>
      </c>
    </row>
    <row r="20" spans="2:14">
      <c r="B20" s="256"/>
      <c r="C20" s="257"/>
      <c r="D20" s="257"/>
      <c r="E20" s="257"/>
      <c r="F20" s="257"/>
      <c r="G20" s="257"/>
      <c r="H20" s="257"/>
      <c r="I20" s="257"/>
      <c r="J20" s="257"/>
      <c r="K20" s="257"/>
      <c r="L20" s="257"/>
      <c r="M20" s="257"/>
      <c r="N20" s="258"/>
    </row>
    <row r="21" spans="2:14">
      <c r="B21" s="259"/>
      <c r="C21" s="260"/>
      <c r="D21" s="260"/>
      <c r="E21" s="260"/>
      <c r="F21" s="260"/>
      <c r="G21" s="260"/>
      <c r="H21" s="260"/>
      <c r="I21" s="260"/>
      <c r="J21" s="260"/>
      <c r="K21" s="260"/>
      <c r="L21" s="260"/>
      <c r="M21" s="260"/>
      <c r="N21" s="261"/>
    </row>
    <row r="23" spans="2:14" ht="30" customHeight="1">
      <c r="B23" s="253" t="s">
        <v>150</v>
      </c>
      <c r="C23" s="253"/>
      <c r="D23" s="253"/>
      <c r="E23" s="253"/>
      <c r="F23" s="253"/>
      <c r="G23" s="253"/>
      <c r="H23" s="253"/>
      <c r="I23" s="253"/>
      <c r="J23" s="253"/>
      <c r="K23" s="253"/>
      <c r="L23" s="253"/>
      <c r="M23" s="253"/>
      <c r="N23" s="253"/>
    </row>
    <row r="24" spans="2:14" ht="16.5" customHeight="1">
      <c r="B24" s="262"/>
      <c r="C24" s="263"/>
      <c r="D24" s="263"/>
      <c r="E24" s="263"/>
      <c r="F24" s="263"/>
      <c r="G24" s="263"/>
      <c r="H24" s="263"/>
      <c r="I24" s="263"/>
      <c r="J24" s="263"/>
      <c r="K24" s="263"/>
      <c r="L24" s="263"/>
      <c r="M24" s="263"/>
      <c r="N24" s="264"/>
    </row>
    <row r="25" spans="2:14">
      <c r="B25" s="265"/>
      <c r="C25" s="266"/>
      <c r="D25" s="266"/>
      <c r="E25" s="266"/>
      <c r="F25" s="266"/>
      <c r="G25" s="266"/>
      <c r="H25" s="266"/>
      <c r="I25" s="266"/>
      <c r="J25" s="266"/>
      <c r="K25" s="266"/>
      <c r="L25" s="266"/>
      <c r="M25" s="266"/>
      <c r="N25" s="267"/>
    </row>
    <row r="26" spans="2:14">
      <c r="B26" s="265"/>
      <c r="C26" s="266"/>
      <c r="D26" s="266"/>
      <c r="E26" s="266"/>
      <c r="F26" s="266"/>
      <c r="G26" s="266"/>
      <c r="H26" s="266"/>
      <c r="I26" s="266"/>
      <c r="J26" s="266"/>
      <c r="K26" s="266"/>
      <c r="L26" s="266"/>
      <c r="M26" s="266"/>
      <c r="N26" s="267"/>
    </row>
    <row r="27" spans="2:14">
      <c r="B27" s="268"/>
      <c r="C27" s="269"/>
      <c r="D27" s="269"/>
      <c r="E27" s="269"/>
      <c r="F27" s="269"/>
      <c r="G27" s="269"/>
      <c r="H27" s="269"/>
      <c r="I27" s="269"/>
      <c r="J27" s="269"/>
      <c r="K27" s="269"/>
      <c r="L27" s="269"/>
      <c r="M27" s="269"/>
      <c r="N27" s="270"/>
    </row>
    <row r="29" spans="2:14">
      <c r="B29" s="50" t="s">
        <v>151</v>
      </c>
    </row>
    <row r="33" spans="2:14">
      <c r="C33" s="47" t="s">
        <v>152</v>
      </c>
      <c r="H33" s="226"/>
      <c r="I33" s="226"/>
      <c r="J33" s="226"/>
      <c r="K33" s="226"/>
      <c r="L33" s="226"/>
    </row>
    <row r="35" spans="2:14">
      <c r="C35" s="50" t="s">
        <v>153</v>
      </c>
    </row>
    <row r="36" spans="2:14">
      <c r="B36" s="271"/>
      <c r="C36" s="272"/>
      <c r="D36" s="272"/>
      <c r="E36" s="272"/>
      <c r="F36" s="272"/>
      <c r="G36" s="272"/>
      <c r="H36" s="272"/>
      <c r="I36" s="272"/>
      <c r="J36" s="272"/>
      <c r="K36" s="272"/>
      <c r="L36" s="272"/>
      <c r="M36" s="272"/>
      <c r="N36" s="273"/>
    </row>
    <row r="37" spans="2:14">
      <c r="B37" s="274"/>
      <c r="C37" s="275"/>
      <c r="D37" s="275"/>
      <c r="E37" s="275"/>
      <c r="F37" s="275"/>
      <c r="G37" s="275"/>
      <c r="H37" s="275"/>
      <c r="I37" s="275"/>
      <c r="J37" s="275"/>
      <c r="K37" s="275"/>
      <c r="L37" s="275"/>
      <c r="M37" s="275"/>
      <c r="N37" s="276"/>
    </row>
    <row r="38" spans="2:14">
      <c r="B38" s="274"/>
      <c r="C38" s="275"/>
      <c r="D38" s="275"/>
      <c r="E38" s="275"/>
      <c r="F38" s="275"/>
      <c r="G38" s="275"/>
      <c r="H38" s="275"/>
      <c r="I38" s="275"/>
      <c r="J38" s="275"/>
      <c r="K38" s="275"/>
      <c r="L38" s="275"/>
      <c r="M38" s="275"/>
      <c r="N38" s="276"/>
    </row>
    <row r="39" spans="2:14">
      <c r="B39" s="274"/>
      <c r="C39" s="275"/>
      <c r="D39" s="275"/>
      <c r="E39" s="275"/>
      <c r="F39" s="275"/>
      <c r="G39" s="275"/>
      <c r="H39" s="275"/>
      <c r="I39" s="275"/>
      <c r="J39" s="275"/>
      <c r="K39" s="275"/>
      <c r="L39" s="275"/>
      <c r="M39" s="275"/>
      <c r="N39" s="276"/>
    </row>
    <row r="40" spans="2:14">
      <c r="B40" s="274"/>
      <c r="C40" s="275"/>
      <c r="D40" s="275"/>
      <c r="E40" s="275"/>
      <c r="F40" s="275"/>
      <c r="G40" s="275"/>
      <c r="H40" s="275"/>
      <c r="I40" s="275"/>
      <c r="J40" s="275"/>
      <c r="K40" s="275"/>
      <c r="L40" s="275"/>
      <c r="M40" s="275"/>
      <c r="N40" s="276"/>
    </row>
    <row r="41" spans="2:14">
      <c r="B41" s="274"/>
      <c r="C41" s="275"/>
      <c r="D41" s="275"/>
      <c r="E41" s="275"/>
      <c r="F41" s="275"/>
      <c r="G41" s="275"/>
      <c r="H41" s="275"/>
      <c r="I41" s="275"/>
      <c r="J41" s="275"/>
      <c r="K41" s="275"/>
      <c r="L41" s="275"/>
      <c r="M41" s="275"/>
      <c r="N41" s="276"/>
    </row>
    <row r="42" spans="2:14">
      <c r="B42" s="277"/>
      <c r="C42" s="278"/>
      <c r="D42" s="278"/>
      <c r="E42" s="278"/>
      <c r="F42" s="278"/>
      <c r="G42" s="278"/>
      <c r="H42" s="278"/>
      <c r="I42" s="278"/>
      <c r="J42" s="278"/>
      <c r="K42" s="278"/>
      <c r="L42" s="278"/>
      <c r="M42" s="278"/>
      <c r="N42" s="279"/>
    </row>
    <row r="44" spans="2:14">
      <c r="G44" s="229"/>
      <c r="H44" s="229"/>
      <c r="I44" s="229"/>
      <c r="J44" s="229"/>
    </row>
    <row r="45" spans="2:14">
      <c r="B45" s="50" t="s">
        <v>155</v>
      </c>
    </row>
    <row r="46" spans="2:14">
      <c r="B46" s="50"/>
    </row>
    <row r="47" spans="2:14">
      <c r="B47" s="50"/>
      <c r="C47" s="47" t="s">
        <v>154</v>
      </c>
      <c r="G47" s="280"/>
      <c r="H47" s="280"/>
      <c r="I47" s="280"/>
      <c r="J47" s="280"/>
    </row>
    <row r="49" spans="3:13">
      <c r="C49" s="47" t="s">
        <v>156</v>
      </c>
      <c r="G49" s="280"/>
      <c r="H49" s="280"/>
      <c r="I49" s="280"/>
      <c r="J49" s="280"/>
    </row>
    <row r="50" spans="3:13">
      <c r="H50" s="230"/>
      <c r="I50" s="230"/>
      <c r="J50" s="230"/>
    </row>
    <row r="51" spans="3:13">
      <c r="C51" s="47" t="s">
        <v>157</v>
      </c>
      <c r="J51" s="228"/>
      <c r="K51" s="228"/>
      <c r="L51" s="228"/>
      <c r="M51" s="228"/>
    </row>
  </sheetData>
  <mergeCells count="9">
    <mergeCell ref="B24:N27"/>
    <mergeCell ref="B36:N42"/>
    <mergeCell ref="G47:J47"/>
    <mergeCell ref="G49:J49"/>
    <mergeCell ref="B23:N23"/>
    <mergeCell ref="B1:N1"/>
    <mergeCell ref="B2:N2"/>
    <mergeCell ref="B3:N3"/>
    <mergeCell ref="B20:N21"/>
  </mergeCells>
  <pageMargins left="0.25" right="0.25" top="0.75" bottom="0.5" header="0.3" footer="0.3"/>
  <pageSetup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Group Box 1">
              <controlPr defaultSize="0" print="0" autoFill="0" autoPict="0" altText="">
                <anchor moveWithCells="1">
                  <from>
                    <xdr:col>2</xdr:col>
                    <xdr:colOff>0</xdr:colOff>
                    <xdr:row>16</xdr:row>
                    <xdr:rowOff>0</xdr:rowOff>
                  </from>
                  <to>
                    <xdr:col>7</xdr:col>
                    <xdr:colOff>0</xdr:colOff>
                    <xdr:row>19</xdr:row>
                    <xdr:rowOff>0</xdr:rowOff>
                  </to>
                </anchor>
              </controlPr>
            </control>
          </mc:Choice>
        </mc:AlternateContent>
        <mc:AlternateContent xmlns:mc="http://schemas.openxmlformats.org/markup-compatibility/2006">
          <mc:Choice Requires="x14">
            <control shapeId="57346" r:id="rId5" name="Option Button 2">
              <controlPr defaultSize="0" autoFill="0" autoLine="0" autoPict="0">
                <anchor moveWithCells="1">
                  <from>
                    <xdr:col>2</xdr:col>
                    <xdr:colOff>219075</xdr:colOff>
                    <xdr:row>16</xdr:row>
                    <xdr:rowOff>0</xdr:rowOff>
                  </from>
                  <to>
                    <xdr:col>4</xdr:col>
                    <xdr:colOff>209550</xdr:colOff>
                    <xdr:row>18</xdr:row>
                    <xdr:rowOff>19050</xdr:rowOff>
                  </to>
                </anchor>
              </controlPr>
            </control>
          </mc:Choice>
        </mc:AlternateContent>
        <mc:AlternateContent xmlns:mc="http://schemas.openxmlformats.org/markup-compatibility/2006">
          <mc:Choice Requires="x14">
            <control shapeId="57347" r:id="rId6" name="Option Button 3">
              <controlPr defaultSize="0" autoFill="0" autoLine="0" autoPict="0">
                <anchor moveWithCells="1">
                  <from>
                    <xdr:col>5</xdr:col>
                    <xdr:colOff>276225</xdr:colOff>
                    <xdr:row>16</xdr:row>
                    <xdr:rowOff>0</xdr:rowOff>
                  </from>
                  <to>
                    <xdr:col>5</xdr:col>
                    <xdr:colOff>609600</xdr:colOff>
                    <xdr:row>18</xdr:row>
                    <xdr:rowOff>19050</xdr:rowOff>
                  </to>
                </anchor>
              </controlPr>
            </control>
          </mc:Choice>
        </mc:AlternateContent>
        <mc:AlternateContent xmlns:mc="http://schemas.openxmlformats.org/markup-compatibility/2006">
          <mc:Choice Requires="x14">
            <control shapeId="57348" r:id="rId7" name="Group Box 4">
              <controlPr defaultSize="0" print="0" autoFill="0" autoPict="0" altText="">
                <anchor moveWithCells="1">
                  <from>
                    <xdr:col>2</xdr:col>
                    <xdr:colOff>0</xdr:colOff>
                    <xdr:row>16</xdr:row>
                    <xdr:rowOff>0</xdr:rowOff>
                  </from>
                  <to>
                    <xdr:col>7</xdr:col>
                    <xdr:colOff>0</xdr:colOff>
                    <xdr:row>19</xdr:row>
                    <xdr:rowOff>0</xdr:rowOff>
                  </to>
                </anchor>
              </controlPr>
            </control>
          </mc:Choice>
        </mc:AlternateContent>
        <mc:AlternateContent xmlns:mc="http://schemas.openxmlformats.org/markup-compatibility/2006">
          <mc:Choice Requires="x14">
            <control shapeId="57351" r:id="rId8" name="Option Button 7">
              <controlPr defaultSize="0" autoFill="0" autoLine="0" autoPict="0">
                <anchor moveWithCells="1">
                  <from>
                    <xdr:col>5</xdr:col>
                    <xdr:colOff>19050</xdr:colOff>
                    <xdr:row>17</xdr:row>
                    <xdr:rowOff>0</xdr:rowOff>
                  </from>
                  <to>
                    <xdr:col>6</xdr:col>
                    <xdr:colOff>171450</xdr:colOff>
                    <xdr:row>17</xdr:row>
                    <xdr:rowOff>180975</xdr:rowOff>
                  </to>
                </anchor>
              </controlPr>
            </control>
          </mc:Choice>
        </mc:AlternateContent>
        <mc:AlternateContent xmlns:mc="http://schemas.openxmlformats.org/markup-compatibility/2006">
          <mc:Choice Requires="x14">
            <control shapeId="57352" r:id="rId9" name="Option Button 8">
              <controlPr defaultSize="0" autoFill="0" autoLine="0" autoPict="0">
                <anchor moveWithCells="1">
                  <from>
                    <xdr:col>7</xdr:col>
                    <xdr:colOff>504825</xdr:colOff>
                    <xdr:row>17</xdr:row>
                    <xdr:rowOff>0</xdr:rowOff>
                  </from>
                  <to>
                    <xdr:col>9</xdr:col>
                    <xdr:colOff>276225</xdr:colOff>
                    <xdr:row>18</xdr:row>
                    <xdr:rowOff>0</xdr:rowOff>
                  </to>
                </anchor>
              </controlPr>
            </control>
          </mc:Choice>
        </mc:AlternateContent>
        <mc:AlternateContent xmlns:mc="http://schemas.openxmlformats.org/markup-compatibility/2006">
          <mc:Choice Requires="x14">
            <control shapeId="57353" r:id="rId10" name="Option Button 9">
              <controlPr defaultSize="0" autoFill="0" autoLine="0" autoPict="0">
                <anchor moveWithCells="1">
                  <from>
                    <xdr:col>11</xdr:col>
                    <xdr:colOff>0</xdr:colOff>
                    <xdr:row>17</xdr:row>
                    <xdr:rowOff>0</xdr:rowOff>
                  </from>
                  <to>
                    <xdr:col>12</xdr:col>
                    <xdr:colOff>142875</xdr:colOff>
                    <xdr:row>18</xdr:row>
                    <xdr:rowOff>0</xdr:rowOff>
                  </to>
                </anchor>
              </controlPr>
            </control>
          </mc:Choice>
        </mc:AlternateContent>
        <mc:AlternateContent xmlns:mc="http://schemas.openxmlformats.org/markup-compatibility/2006">
          <mc:Choice Requires="x14">
            <control shapeId="57354" r:id="rId11" name="Group Box 10">
              <controlPr defaultSize="0" print="0" autoFill="0" autoPict="0">
                <anchor moveWithCells="1">
                  <from>
                    <xdr:col>4</xdr:col>
                    <xdr:colOff>133350</xdr:colOff>
                    <xdr:row>17</xdr:row>
                    <xdr:rowOff>0</xdr:rowOff>
                  </from>
                  <to>
                    <xdr:col>12</xdr:col>
                    <xdr:colOff>57150</xdr:colOff>
                    <xdr:row>18</xdr:row>
                    <xdr:rowOff>161925</xdr:rowOff>
                  </to>
                </anchor>
              </controlPr>
            </control>
          </mc:Choice>
        </mc:AlternateContent>
        <mc:AlternateContent xmlns:mc="http://schemas.openxmlformats.org/markup-compatibility/2006">
          <mc:Choice Requires="x14">
            <control shapeId="57358" r:id="rId12" name="Group Box 14">
              <controlPr defaultSize="0" print="0" autoFill="0" autoPict="0">
                <anchor moveWithCells="1">
                  <from>
                    <xdr:col>4</xdr:col>
                    <xdr:colOff>133350</xdr:colOff>
                    <xdr:row>17</xdr:row>
                    <xdr:rowOff>0</xdr:rowOff>
                  </from>
                  <to>
                    <xdr:col>12</xdr:col>
                    <xdr:colOff>57150</xdr:colOff>
                    <xdr:row>18</xdr:row>
                    <xdr:rowOff>161925</xdr:rowOff>
                  </to>
                </anchor>
              </controlPr>
            </control>
          </mc:Choice>
        </mc:AlternateContent>
        <mc:AlternateContent xmlns:mc="http://schemas.openxmlformats.org/markup-compatibility/2006">
          <mc:Choice Requires="x14">
            <control shapeId="57364" r:id="rId13" name="Group Box 20">
              <controlPr defaultSize="0" print="0" autoFill="0" autoPict="0">
                <anchor moveWithCells="1">
                  <from>
                    <xdr:col>3</xdr:col>
                    <xdr:colOff>0</xdr:colOff>
                    <xdr:row>30</xdr:row>
                    <xdr:rowOff>0</xdr:rowOff>
                  </from>
                  <to>
                    <xdr:col>7</xdr:col>
                    <xdr:colOff>247650</xdr:colOff>
                    <xdr:row>31</xdr:row>
                    <xdr:rowOff>161925</xdr:rowOff>
                  </to>
                </anchor>
              </controlPr>
            </control>
          </mc:Choice>
        </mc:AlternateContent>
        <mc:AlternateContent xmlns:mc="http://schemas.openxmlformats.org/markup-compatibility/2006">
          <mc:Choice Requires="x14">
            <control shapeId="57365" r:id="rId14" name="Option Button 21">
              <controlPr defaultSize="0" autoFill="0" autoLine="0" autoPict="0">
                <anchor moveWithCells="1">
                  <from>
                    <xdr:col>3</xdr:col>
                    <xdr:colOff>219075</xdr:colOff>
                    <xdr:row>30</xdr:row>
                    <xdr:rowOff>9525</xdr:rowOff>
                  </from>
                  <to>
                    <xdr:col>5</xdr:col>
                    <xdr:colOff>209550</xdr:colOff>
                    <xdr:row>31</xdr:row>
                    <xdr:rowOff>19050</xdr:rowOff>
                  </to>
                </anchor>
              </controlPr>
            </control>
          </mc:Choice>
        </mc:AlternateContent>
        <mc:AlternateContent xmlns:mc="http://schemas.openxmlformats.org/markup-compatibility/2006">
          <mc:Choice Requires="x14">
            <control shapeId="57366" r:id="rId15" name="Option Button 22">
              <controlPr defaultSize="0" autoFill="0" autoLine="0" autoPict="0">
                <anchor moveWithCells="1">
                  <from>
                    <xdr:col>6</xdr:col>
                    <xdr:colOff>276225</xdr:colOff>
                    <xdr:row>30</xdr:row>
                    <xdr:rowOff>0</xdr:rowOff>
                  </from>
                  <to>
                    <xdr:col>7</xdr:col>
                    <xdr:colOff>19050</xdr:colOff>
                    <xdr:row>31</xdr:row>
                    <xdr:rowOff>9525</xdr:rowOff>
                  </to>
                </anchor>
              </controlPr>
            </control>
          </mc:Choice>
        </mc:AlternateContent>
        <mc:AlternateContent xmlns:mc="http://schemas.openxmlformats.org/markup-compatibility/2006">
          <mc:Choice Requires="x14">
            <control shapeId="57367" r:id="rId16" name="Group Box 23">
              <controlPr defaultSize="0" print="0" autoFill="0" autoPict="0">
                <anchor moveWithCells="1">
                  <from>
                    <xdr:col>3</xdr:col>
                    <xdr:colOff>0</xdr:colOff>
                    <xdr:row>30</xdr:row>
                    <xdr:rowOff>0</xdr:rowOff>
                  </from>
                  <to>
                    <xdr:col>7</xdr:col>
                    <xdr:colOff>247650</xdr:colOff>
                    <xdr:row>31</xdr:row>
                    <xdr:rowOff>161925</xdr:rowOff>
                  </to>
                </anchor>
              </controlPr>
            </control>
          </mc:Choice>
        </mc:AlternateContent>
        <mc:AlternateContent xmlns:mc="http://schemas.openxmlformats.org/markup-compatibility/2006">
          <mc:Choice Requires="x14">
            <control shapeId="57369" r:id="rId17" name="Option Button 25">
              <controlPr defaultSize="0" autoFill="0" autoLine="0" autoPict="0">
                <anchor moveWithCells="1">
                  <from>
                    <xdr:col>6</xdr:col>
                    <xdr:colOff>276225</xdr:colOff>
                    <xdr:row>30</xdr:row>
                    <xdr:rowOff>0</xdr:rowOff>
                  </from>
                  <to>
                    <xdr:col>7</xdr:col>
                    <xdr:colOff>19050</xdr:colOff>
                    <xdr:row>31</xdr:row>
                    <xdr:rowOff>9525</xdr:rowOff>
                  </to>
                </anchor>
              </controlPr>
            </control>
          </mc:Choice>
        </mc:AlternateContent>
        <mc:AlternateContent xmlns:mc="http://schemas.openxmlformats.org/markup-compatibility/2006">
          <mc:Choice Requires="x14">
            <control shapeId="57370" r:id="rId18" name="Group Box 26">
              <controlPr defaultSize="0" print="0" autoFill="0" autoPict="0">
                <anchor moveWithCells="1">
                  <from>
                    <xdr:col>3</xdr:col>
                    <xdr:colOff>0</xdr:colOff>
                    <xdr:row>48</xdr:row>
                    <xdr:rowOff>0</xdr:rowOff>
                  </from>
                  <to>
                    <xdr:col>7</xdr:col>
                    <xdr:colOff>247650</xdr:colOff>
                    <xdr:row>49</xdr:row>
                    <xdr:rowOff>161925</xdr:rowOff>
                  </to>
                </anchor>
              </controlPr>
            </control>
          </mc:Choice>
        </mc:AlternateContent>
        <mc:AlternateContent xmlns:mc="http://schemas.openxmlformats.org/markup-compatibility/2006">
          <mc:Choice Requires="x14">
            <control shapeId="57371" r:id="rId19" name="Option Button 27">
              <controlPr defaultSize="0" autoFill="0" autoLine="0" autoPict="0">
                <anchor moveWithCells="1">
                  <from>
                    <xdr:col>3</xdr:col>
                    <xdr:colOff>219075</xdr:colOff>
                    <xdr:row>48</xdr:row>
                    <xdr:rowOff>0</xdr:rowOff>
                  </from>
                  <to>
                    <xdr:col>5</xdr:col>
                    <xdr:colOff>209550</xdr:colOff>
                    <xdr:row>49</xdr:row>
                    <xdr:rowOff>9525</xdr:rowOff>
                  </to>
                </anchor>
              </controlPr>
            </control>
          </mc:Choice>
        </mc:AlternateContent>
        <mc:AlternateContent xmlns:mc="http://schemas.openxmlformats.org/markup-compatibility/2006">
          <mc:Choice Requires="x14">
            <control shapeId="57372" r:id="rId20" name="Option Button 28">
              <controlPr defaultSize="0" autoFill="0" autoLine="0" autoPict="0">
                <anchor moveWithCells="1">
                  <from>
                    <xdr:col>6</xdr:col>
                    <xdr:colOff>276225</xdr:colOff>
                    <xdr:row>48</xdr:row>
                    <xdr:rowOff>0</xdr:rowOff>
                  </from>
                  <to>
                    <xdr:col>7</xdr:col>
                    <xdr:colOff>19050</xdr:colOff>
                    <xdr:row>49</xdr:row>
                    <xdr:rowOff>9525</xdr:rowOff>
                  </to>
                </anchor>
              </controlPr>
            </control>
          </mc:Choice>
        </mc:AlternateContent>
        <mc:AlternateContent xmlns:mc="http://schemas.openxmlformats.org/markup-compatibility/2006">
          <mc:Choice Requires="x14">
            <control shapeId="57373" r:id="rId21" name="Group Box 29">
              <controlPr defaultSize="0" print="0" autoFill="0" autoPict="0">
                <anchor moveWithCells="1">
                  <from>
                    <xdr:col>3</xdr:col>
                    <xdr:colOff>0</xdr:colOff>
                    <xdr:row>48</xdr:row>
                    <xdr:rowOff>0</xdr:rowOff>
                  </from>
                  <to>
                    <xdr:col>7</xdr:col>
                    <xdr:colOff>247650</xdr:colOff>
                    <xdr:row>49</xdr:row>
                    <xdr:rowOff>161925</xdr:rowOff>
                  </to>
                </anchor>
              </controlPr>
            </control>
          </mc:Choice>
        </mc:AlternateContent>
        <mc:AlternateContent xmlns:mc="http://schemas.openxmlformats.org/markup-compatibility/2006">
          <mc:Choice Requires="x14">
            <control shapeId="57374" r:id="rId22" name="Group Box 30">
              <controlPr defaultSize="0" print="0" autoFill="0" autoPict="0" altText="">
                <anchor moveWithCells="1">
                  <from>
                    <xdr:col>9</xdr:col>
                    <xdr:colOff>0</xdr:colOff>
                    <xdr:row>48</xdr:row>
                    <xdr:rowOff>0</xdr:rowOff>
                  </from>
                  <to>
                    <xdr:col>13</xdr:col>
                    <xdr:colOff>219075</xdr:colOff>
                    <xdr:row>50</xdr:row>
                    <xdr:rowOff>38100</xdr:rowOff>
                  </to>
                </anchor>
              </controlPr>
            </control>
          </mc:Choice>
        </mc:AlternateContent>
        <mc:AlternateContent xmlns:mc="http://schemas.openxmlformats.org/markup-compatibility/2006">
          <mc:Choice Requires="x14">
            <control shapeId="57375" r:id="rId23" name="Option Button 31">
              <controlPr defaultSize="0" autoFill="0" autoLine="0" autoPict="0">
                <anchor moveWithCells="1">
                  <from>
                    <xdr:col>9</xdr:col>
                    <xdr:colOff>219075</xdr:colOff>
                    <xdr:row>50</xdr:row>
                    <xdr:rowOff>9525</xdr:rowOff>
                  </from>
                  <to>
                    <xdr:col>10</xdr:col>
                    <xdr:colOff>114300</xdr:colOff>
                    <xdr:row>51</xdr:row>
                    <xdr:rowOff>28575</xdr:rowOff>
                  </to>
                </anchor>
              </controlPr>
            </control>
          </mc:Choice>
        </mc:AlternateContent>
        <mc:AlternateContent xmlns:mc="http://schemas.openxmlformats.org/markup-compatibility/2006">
          <mc:Choice Requires="x14">
            <control shapeId="57376" r:id="rId24" name="Option Button 32">
              <controlPr defaultSize="0" autoFill="0" autoLine="0" autoPict="0">
                <anchor moveWithCells="1">
                  <from>
                    <xdr:col>12</xdr:col>
                    <xdr:colOff>276225</xdr:colOff>
                    <xdr:row>50</xdr:row>
                    <xdr:rowOff>0</xdr:rowOff>
                  </from>
                  <to>
                    <xdr:col>13</xdr:col>
                    <xdr:colOff>19050</xdr:colOff>
                    <xdr:row>51</xdr:row>
                    <xdr:rowOff>19050</xdr:rowOff>
                  </to>
                </anchor>
              </controlPr>
            </control>
          </mc:Choice>
        </mc:AlternateContent>
        <mc:AlternateContent xmlns:mc="http://schemas.openxmlformats.org/markup-compatibility/2006">
          <mc:Choice Requires="x14">
            <control shapeId="57377" r:id="rId25" name="Group Box 33">
              <controlPr defaultSize="0" print="0" autoFill="0" autoPict="0" altText="">
                <anchor moveWithCells="1">
                  <from>
                    <xdr:col>9</xdr:col>
                    <xdr:colOff>0</xdr:colOff>
                    <xdr:row>48</xdr:row>
                    <xdr:rowOff>0</xdr:rowOff>
                  </from>
                  <to>
                    <xdr:col>13</xdr:col>
                    <xdr:colOff>219075</xdr:colOff>
                    <xdr:row>50</xdr:row>
                    <xdr:rowOff>38100</xdr:rowOff>
                  </to>
                </anchor>
              </controlPr>
            </control>
          </mc:Choice>
        </mc:AlternateContent>
        <mc:AlternateContent xmlns:mc="http://schemas.openxmlformats.org/markup-compatibility/2006">
          <mc:Choice Requires="x14">
            <control shapeId="57380" r:id="rId26" name="Group Box 36">
              <controlPr defaultSize="0" print="0" autoFill="0" autoPict="0">
                <anchor moveWithCells="1">
                  <from>
                    <xdr:col>7</xdr:col>
                    <xdr:colOff>0</xdr:colOff>
                    <xdr:row>51</xdr:row>
                    <xdr:rowOff>0</xdr:rowOff>
                  </from>
                  <to>
                    <xdr:col>11</xdr:col>
                    <xdr:colOff>171450</xdr:colOff>
                    <xdr:row>52</xdr:row>
                    <xdr:rowOff>161925</xdr:rowOff>
                  </to>
                </anchor>
              </controlPr>
            </control>
          </mc:Choice>
        </mc:AlternateContent>
        <mc:AlternateContent xmlns:mc="http://schemas.openxmlformats.org/markup-compatibility/2006">
          <mc:Choice Requires="x14">
            <control shapeId="57381" r:id="rId27" name="Option Button 37">
              <controlPr defaultSize="0" autoFill="0" autoLine="0" autoPict="0">
                <anchor moveWithCells="1">
                  <from>
                    <xdr:col>7</xdr:col>
                    <xdr:colOff>219075</xdr:colOff>
                    <xdr:row>51</xdr:row>
                    <xdr:rowOff>0</xdr:rowOff>
                  </from>
                  <to>
                    <xdr:col>8</xdr:col>
                    <xdr:colOff>485775</xdr:colOff>
                    <xdr:row>52</xdr:row>
                    <xdr:rowOff>9525</xdr:rowOff>
                  </to>
                </anchor>
              </controlPr>
            </control>
          </mc:Choice>
        </mc:AlternateContent>
        <mc:AlternateContent xmlns:mc="http://schemas.openxmlformats.org/markup-compatibility/2006">
          <mc:Choice Requires="x14">
            <control shapeId="57382" r:id="rId28" name="Option Button 38">
              <controlPr defaultSize="0" autoFill="0" autoLine="0" autoPict="0">
                <anchor moveWithCells="1">
                  <from>
                    <xdr:col>9</xdr:col>
                    <xdr:colOff>428625</xdr:colOff>
                    <xdr:row>51</xdr:row>
                    <xdr:rowOff>0</xdr:rowOff>
                  </from>
                  <to>
                    <xdr:col>11</xdr:col>
                    <xdr:colOff>95250</xdr:colOff>
                    <xdr:row>52</xdr:row>
                    <xdr:rowOff>9525</xdr:rowOff>
                  </to>
                </anchor>
              </controlPr>
            </control>
          </mc:Choice>
        </mc:AlternateContent>
        <mc:AlternateContent xmlns:mc="http://schemas.openxmlformats.org/markup-compatibility/2006">
          <mc:Choice Requires="x14">
            <control shapeId="57383" r:id="rId29" name="Group Box 39">
              <controlPr defaultSize="0" print="0" autoFill="0" autoPict="0">
                <anchor moveWithCells="1">
                  <from>
                    <xdr:col>7</xdr:col>
                    <xdr:colOff>0</xdr:colOff>
                    <xdr:row>51</xdr:row>
                    <xdr:rowOff>0</xdr:rowOff>
                  </from>
                  <to>
                    <xdr:col>11</xdr:col>
                    <xdr:colOff>171450</xdr:colOff>
                    <xdr:row>52</xdr:row>
                    <xdr:rowOff>161925</xdr:rowOff>
                  </to>
                </anchor>
              </controlPr>
            </control>
          </mc:Choice>
        </mc:AlternateContent>
        <mc:AlternateContent xmlns:mc="http://schemas.openxmlformats.org/markup-compatibility/2006">
          <mc:Choice Requires="x14">
            <control shapeId="57384" r:id="rId30" name="Group Box 40">
              <controlPr defaultSize="0" print="0" autoFill="0" autoPict="0">
                <anchor moveWithCells="1">
                  <from>
                    <xdr:col>7</xdr:col>
                    <xdr:colOff>0</xdr:colOff>
                    <xdr:row>52</xdr:row>
                    <xdr:rowOff>0</xdr:rowOff>
                  </from>
                  <to>
                    <xdr:col>11</xdr:col>
                    <xdr:colOff>171450</xdr:colOff>
                    <xdr:row>53</xdr:row>
                    <xdr:rowOff>161925</xdr:rowOff>
                  </to>
                </anchor>
              </controlPr>
            </control>
          </mc:Choice>
        </mc:AlternateContent>
        <mc:AlternateContent xmlns:mc="http://schemas.openxmlformats.org/markup-compatibility/2006">
          <mc:Choice Requires="x14">
            <control shapeId="57385" r:id="rId31" name="Option Button 41">
              <controlPr defaultSize="0" autoFill="0" autoLine="0" autoPict="0">
                <anchor moveWithCells="1">
                  <from>
                    <xdr:col>7</xdr:col>
                    <xdr:colOff>219075</xdr:colOff>
                    <xdr:row>52</xdr:row>
                    <xdr:rowOff>0</xdr:rowOff>
                  </from>
                  <to>
                    <xdr:col>8</xdr:col>
                    <xdr:colOff>485775</xdr:colOff>
                    <xdr:row>53</xdr:row>
                    <xdr:rowOff>9525</xdr:rowOff>
                  </to>
                </anchor>
              </controlPr>
            </control>
          </mc:Choice>
        </mc:AlternateContent>
        <mc:AlternateContent xmlns:mc="http://schemas.openxmlformats.org/markup-compatibility/2006">
          <mc:Choice Requires="x14">
            <control shapeId="57386" r:id="rId32" name="Option Button 42">
              <controlPr defaultSize="0" autoFill="0" autoLine="0" autoPict="0">
                <anchor moveWithCells="1">
                  <from>
                    <xdr:col>9</xdr:col>
                    <xdr:colOff>428625</xdr:colOff>
                    <xdr:row>52</xdr:row>
                    <xdr:rowOff>0</xdr:rowOff>
                  </from>
                  <to>
                    <xdr:col>11</xdr:col>
                    <xdr:colOff>95250</xdr:colOff>
                    <xdr:row>53</xdr:row>
                    <xdr:rowOff>9525</xdr:rowOff>
                  </to>
                </anchor>
              </controlPr>
            </control>
          </mc:Choice>
        </mc:AlternateContent>
        <mc:AlternateContent xmlns:mc="http://schemas.openxmlformats.org/markup-compatibility/2006">
          <mc:Choice Requires="x14">
            <control shapeId="57387" r:id="rId33" name="Group Box 43">
              <controlPr defaultSize="0" print="0" autoFill="0" autoPict="0">
                <anchor moveWithCells="1">
                  <from>
                    <xdr:col>7</xdr:col>
                    <xdr:colOff>0</xdr:colOff>
                    <xdr:row>52</xdr:row>
                    <xdr:rowOff>0</xdr:rowOff>
                  </from>
                  <to>
                    <xdr:col>11</xdr:col>
                    <xdr:colOff>171450</xdr:colOff>
                    <xdr:row>53</xdr:row>
                    <xdr:rowOff>161925</xdr:rowOff>
                  </to>
                </anchor>
              </controlPr>
            </control>
          </mc:Choice>
        </mc:AlternateContent>
        <mc:AlternateContent xmlns:mc="http://schemas.openxmlformats.org/markup-compatibility/2006">
          <mc:Choice Requires="x14">
            <control shapeId="57388" r:id="rId34" name="Group Box 44">
              <controlPr defaultSize="0" print="0" autoFill="0" autoPict="0">
                <anchor moveWithCells="1">
                  <from>
                    <xdr:col>7</xdr:col>
                    <xdr:colOff>0</xdr:colOff>
                    <xdr:row>52</xdr:row>
                    <xdr:rowOff>0</xdr:rowOff>
                  </from>
                  <to>
                    <xdr:col>11</xdr:col>
                    <xdr:colOff>171450</xdr:colOff>
                    <xdr:row>53</xdr:row>
                    <xdr:rowOff>161925</xdr:rowOff>
                  </to>
                </anchor>
              </controlPr>
            </control>
          </mc:Choice>
        </mc:AlternateContent>
        <mc:AlternateContent xmlns:mc="http://schemas.openxmlformats.org/markup-compatibility/2006">
          <mc:Choice Requires="x14">
            <control shapeId="57389" r:id="rId35" name="Option Button 45">
              <controlPr defaultSize="0" autoFill="0" autoLine="0" autoPict="0">
                <anchor moveWithCells="1">
                  <from>
                    <xdr:col>7</xdr:col>
                    <xdr:colOff>219075</xdr:colOff>
                    <xdr:row>52</xdr:row>
                    <xdr:rowOff>0</xdr:rowOff>
                  </from>
                  <to>
                    <xdr:col>8</xdr:col>
                    <xdr:colOff>485775</xdr:colOff>
                    <xdr:row>53</xdr:row>
                    <xdr:rowOff>9525</xdr:rowOff>
                  </to>
                </anchor>
              </controlPr>
            </control>
          </mc:Choice>
        </mc:AlternateContent>
        <mc:AlternateContent xmlns:mc="http://schemas.openxmlformats.org/markup-compatibility/2006">
          <mc:Choice Requires="x14">
            <control shapeId="57390" r:id="rId36" name="Option Button 46">
              <controlPr defaultSize="0" autoFill="0" autoLine="0" autoPict="0">
                <anchor moveWithCells="1">
                  <from>
                    <xdr:col>9</xdr:col>
                    <xdr:colOff>428625</xdr:colOff>
                    <xdr:row>52</xdr:row>
                    <xdr:rowOff>0</xdr:rowOff>
                  </from>
                  <to>
                    <xdr:col>11</xdr:col>
                    <xdr:colOff>95250</xdr:colOff>
                    <xdr:row>53</xdr:row>
                    <xdr:rowOff>9525</xdr:rowOff>
                  </to>
                </anchor>
              </controlPr>
            </control>
          </mc:Choice>
        </mc:AlternateContent>
        <mc:AlternateContent xmlns:mc="http://schemas.openxmlformats.org/markup-compatibility/2006">
          <mc:Choice Requires="x14">
            <control shapeId="57391" r:id="rId37" name="Group Box 47">
              <controlPr defaultSize="0" print="0" autoFill="0" autoPict="0">
                <anchor moveWithCells="1">
                  <from>
                    <xdr:col>7</xdr:col>
                    <xdr:colOff>0</xdr:colOff>
                    <xdr:row>52</xdr:row>
                    <xdr:rowOff>0</xdr:rowOff>
                  </from>
                  <to>
                    <xdr:col>11</xdr:col>
                    <xdr:colOff>171450</xdr:colOff>
                    <xdr:row>53</xdr:row>
                    <xdr:rowOff>161925</xdr:rowOff>
                  </to>
                </anchor>
              </controlPr>
            </control>
          </mc:Choice>
        </mc:AlternateContent>
        <mc:AlternateContent xmlns:mc="http://schemas.openxmlformats.org/markup-compatibility/2006">
          <mc:Choice Requires="x14">
            <control shapeId="57392" r:id="rId38" name="Group Box 48">
              <controlPr defaultSize="0" print="0" autoFill="0" autoPict="0">
                <anchor moveWithCells="1">
                  <from>
                    <xdr:col>8</xdr:col>
                    <xdr:colOff>0</xdr:colOff>
                    <xdr:row>16</xdr:row>
                    <xdr:rowOff>0</xdr:rowOff>
                  </from>
                  <to>
                    <xdr:col>12</xdr:col>
                    <xdr:colOff>219075</xdr:colOff>
                    <xdr:row>19</xdr:row>
                    <xdr:rowOff>0</xdr:rowOff>
                  </to>
                </anchor>
              </controlPr>
            </control>
          </mc:Choice>
        </mc:AlternateContent>
        <mc:AlternateContent xmlns:mc="http://schemas.openxmlformats.org/markup-compatibility/2006">
          <mc:Choice Requires="x14">
            <control shapeId="57393" r:id="rId39" name="Option Button 49">
              <controlPr defaultSize="0" autoFill="0" autoLine="0" autoPict="0">
                <anchor moveWithCells="1">
                  <from>
                    <xdr:col>8</xdr:col>
                    <xdr:colOff>219075</xdr:colOff>
                    <xdr:row>16</xdr:row>
                    <xdr:rowOff>0</xdr:rowOff>
                  </from>
                  <to>
                    <xdr:col>9</xdr:col>
                    <xdr:colOff>114300</xdr:colOff>
                    <xdr:row>18</xdr:row>
                    <xdr:rowOff>9525</xdr:rowOff>
                  </to>
                </anchor>
              </controlPr>
            </control>
          </mc:Choice>
        </mc:AlternateContent>
        <mc:AlternateContent xmlns:mc="http://schemas.openxmlformats.org/markup-compatibility/2006">
          <mc:Choice Requires="x14">
            <control shapeId="57394" r:id="rId40" name="Option Button 50">
              <controlPr defaultSize="0" autoFill="0" autoLine="0" autoPict="0">
                <anchor moveWithCells="1">
                  <from>
                    <xdr:col>11</xdr:col>
                    <xdr:colOff>276225</xdr:colOff>
                    <xdr:row>16</xdr:row>
                    <xdr:rowOff>0</xdr:rowOff>
                  </from>
                  <to>
                    <xdr:col>12</xdr:col>
                    <xdr:colOff>142875</xdr:colOff>
                    <xdr:row>18</xdr:row>
                    <xdr:rowOff>9525</xdr:rowOff>
                  </to>
                </anchor>
              </controlPr>
            </control>
          </mc:Choice>
        </mc:AlternateContent>
        <mc:AlternateContent xmlns:mc="http://schemas.openxmlformats.org/markup-compatibility/2006">
          <mc:Choice Requires="x14">
            <control shapeId="57395" r:id="rId41" name="Group Box 51">
              <controlPr defaultSize="0" print="0" autoFill="0" autoPict="0">
                <anchor moveWithCells="1">
                  <from>
                    <xdr:col>8</xdr:col>
                    <xdr:colOff>0</xdr:colOff>
                    <xdr:row>16</xdr:row>
                    <xdr:rowOff>0</xdr:rowOff>
                  </from>
                  <to>
                    <xdr:col>12</xdr:col>
                    <xdr:colOff>219075</xdr:colOff>
                    <xdr:row>19</xdr:row>
                    <xdr:rowOff>0</xdr:rowOff>
                  </to>
                </anchor>
              </controlPr>
            </control>
          </mc:Choice>
        </mc:AlternateContent>
        <mc:AlternateContent xmlns:mc="http://schemas.openxmlformats.org/markup-compatibility/2006">
          <mc:Choice Requires="x14">
            <control shapeId="57398" r:id="rId42" name="Group Box 54">
              <controlPr defaultSize="0" print="0" autoFill="0" autoPict="0">
                <anchor moveWithCells="1">
                  <from>
                    <xdr:col>7</xdr:col>
                    <xdr:colOff>0</xdr:colOff>
                    <xdr:row>52</xdr:row>
                    <xdr:rowOff>0</xdr:rowOff>
                  </from>
                  <to>
                    <xdr:col>11</xdr:col>
                    <xdr:colOff>171450</xdr:colOff>
                    <xdr:row>53</xdr:row>
                    <xdr:rowOff>161925</xdr:rowOff>
                  </to>
                </anchor>
              </controlPr>
            </control>
          </mc:Choice>
        </mc:AlternateContent>
        <mc:AlternateContent xmlns:mc="http://schemas.openxmlformats.org/markup-compatibility/2006">
          <mc:Choice Requires="x14">
            <control shapeId="57399" r:id="rId43" name="Option Button 55">
              <controlPr defaultSize="0" autoFill="0" autoLine="0" autoPict="0">
                <anchor moveWithCells="1">
                  <from>
                    <xdr:col>7</xdr:col>
                    <xdr:colOff>219075</xdr:colOff>
                    <xdr:row>52</xdr:row>
                    <xdr:rowOff>0</xdr:rowOff>
                  </from>
                  <to>
                    <xdr:col>8</xdr:col>
                    <xdr:colOff>485775</xdr:colOff>
                    <xdr:row>53</xdr:row>
                    <xdr:rowOff>9525</xdr:rowOff>
                  </to>
                </anchor>
              </controlPr>
            </control>
          </mc:Choice>
        </mc:AlternateContent>
        <mc:AlternateContent xmlns:mc="http://schemas.openxmlformats.org/markup-compatibility/2006">
          <mc:Choice Requires="x14">
            <control shapeId="57400" r:id="rId44" name="Option Button 56">
              <controlPr defaultSize="0" autoFill="0" autoLine="0" autoPict="0">
                <anchor moveWithCells="1">
                  <from>
                    <xdr:col>9</xdr:col>
                    <xdr:colOff>428625</xdr:colOff>
                    <xdr:row>52</xdr:row>
                    <xdr:rowOff>0</xdr:rowOff>
                  </from>
                  <to>
                    <xdr:col>11</xdr:col>
                    <xdr:colOff>95250</xdr:colOff>
                    <xdr:row>53</xdr:row>
                    <xdr:rowOff>9525</xdr:rowOff>
                  </to>
                </anchor>
              </controlPr>
            </control>
          </mc:Choice>
        </mc:AlternateContent>
        <mc:AlternateContent xmlns:mc="http://schemas.openxmlformats.org/markup-compatibility/2006">
          <mc:Choice Requires="x14">
            <control shapeId="57401" r:id="rId45" name="Group Box 57">
              <controlPr defaultSize="0" print="0" autoFill="0" autoPict="0">
                <anchor moveWithCells="1">
                  <from>
                    <xdr:col>7</xdr:col>
                    <xdr:colOff>0</xdr:colOff>
                    <xdr:row>52</xdr:row>
                    <xdr:rowOff>0</xdr:rowOff>
                  </from>
                  <to>
                    <xdr:col>11</xdr:col>
                    <xdr:colOff>171450</xdr:colOff>
                    <xdr:row>53</xdr:row>
                    <xdr:rowOff>161925</xdr:rowOff>
                  </to>
                </anchor>
              </controlPr>
            </control>
          </mc:Choice>
        </mc:AlternateContent>
        <mc:AlternateContent xmlns:mc="http://schemas.openxmlformats.org/markup-compatibility/2006">
          <mc:Choice Requires="x14">
            <control shapeId="57403" r:id="rId46" name="Group Box 59">
              <controlPr defaultSize="0" print="0" autoFill="0" autoPict="0" altText="">
                <anchor moveWithCells="1">
                  <from>
                    <xdr:col>2</xdr:col>
                    <xdr:colOff>0</xdr:colOff>
                    <xdr:row>16</xdr:row>
                    <xdr:rowOff>0</xdr:rowOff>
                  </from>
                  <to>
                    <xdr:col>7</xdr:col>
                    <xdr:colOff>0</xdr:colOff>
                    <xdr:row>19</xdr:row>
                    <xdr:rowOff>0</xdr:rowOff>
                  </to>
                </anchor>
              </controlPr>
            </control>
          </mc:Choice>
        </mc:AlternateContent>
        <mc:AlternateContent xmlns:mc="http://schemas.openxmlformats.org/markup-compatibility/2006">
          <mc:Choice Requires="x14">
            <control shapeId="57404" r:id="rId47" name="Option Button 60">
              <controlPr defaultSize="0" autoFill="0" autoLine="0" autoPict="0">
                <anchor moveWithCells="1">
                  <from>
                    <xdr:col>2</xdr:col>
                    <xdr:colOff>219075</xdr:colOff>
                    <xdr:row>16</xdr:row>
                    <xdr:rowOff>0</xdr:rowOff>
                  </from>
                  <to>
                    <xdr:col>4</xdr:col>
                    <xdr:colOff>209550</xdr:colOff>
                    <xdr:row>18</xdr:row>
                    <xdr:rowOff>19050</xdr:rowOff>
                  </to>
                </anchor>
              </controlPr>
            </control>
          </mc:Choice>
        </mc:AlternateContent>
        <mc:AlternateContent xmlns:mc="http://schemas.openxmlformats.org/markup-compatibility/2006">
          <mc:Choice Requires="x14">
            <control shapeId="57405" r:id="rId48" name="Option Button 61">
              <controlPr defaultSize="0" autoFill="0" autoLine="0" autoPict="0">
                <anchor moveWithCells="1">
                  <from>
                    <xdr:col>5</xdr:col>
                    <xdr:colOff>276225</xdr:colOff>
                    <xdr:row>16</xdr:row>
                    <xdr:rowOff>0</xdr:rowOff>
                  </from>
                  <to>
                    <xdr:col>5</xdr:col>
                    <xdr:colOff>609600</xdr:colOff>
                    <xdr:row>18</xdr:row>
                    <xdr:rowOff>19050</xdr:rowOff>
                  </to>
                </anchor>
              </controlPr>
            </control>
          </mc:Choice>
        </mc:AlternateContent>
        <mc:AlternateContent xmlns:mc="http://schemas.openxmlformats.org/markup-compatibility/2006">
          <mc:Choice Requires="x14">
            <control shapeId="57406" r:id="rId49" name="Group Box 62">
              <controlPr defaultSize="0" print="0" autoFill="0" autoPict="0" altText="">
                <anchor moveWithCells="1">
                  <from>
                    <xdr:col>2</xdr:col>
                    <xdr:colOff>0</xdr:colOff>
                    <xdr:row>16</xdr:row>
                    <xdr:rowOff>0</xdr:rowOff>
                  </from>
                  <to>
                    <xdr:col>7</xdr:col>
                    <xdr:colOff>0</xdr:colOff>
                    <xdr:row>19</xdr:row>
                    <xdr:rowOff>0</xdr:rowOff>
                  </to>
                </anchor>
              </controlPr>
            </control>
          </mc:Choice>
        </mc:AlternateContent>
        <mc:AlternateContent xmlns:mc="http://schemas.openxmlformats.org/markup-compatibility/2006">
          <mc:Choice Requires="x14">
            <control shapeId="57409" r:id="rId50" name="Group Box 65">
              <controlPr defaultSize="0" print="0" autoFill="0" autoPict="0">
                <anchor moveWithCells="1">
                  <from>
                    <xdr:col>7</xdr:col>
                    <xdr:colOff>0</xdr:colOff>
                    <xdr:row>51</xdr:row>
                    <xdr:rowOff>0</xdr:rowOff>
                  </from>
                  <to>
                    <xdr:col>11</xdr:col>
                    <xdr:colOff>171450</xdr:colOff>
                    <xdr:row>52</xdr:row>
                    <xdr:rowOff>161925</xdr:rowOff>
                  </to>
                </anchor>
              </controlPr>
            </control>
          </mc:Choice>
        </mc:AlternateContent>
        <mc:AlternateContent xmlns:mc="http://schemas.openxmlformats.org/markup-compatibility/2006">
          <mc:Choice Requires="x14">
            <control shapeId="57410" r:id="rId51" name="Option Button 66">
              <controlPr defaultSize="0" autoFill="0" autoLine="0" autoPict="0">
                <anchor moveWithCells="1">
                  <from>
                    <xdr:col>7</xdr:col>
                    <xdr:colOff>219075</xdr:colOff>
                    <xdr:row>51</xdr:row>
                    <xdr:rowOff>0</xdr:rowOff>
                  </from>
                  <to>
                    <xdr:col>8</xdr:col>
                    <xdr:colOff>485775</xdr:colOff>
                    <xdr:row>52</xdr:row>
                    <xdr:rowOff>9525</xdr:rowOff>
                  </to>
                </anchor>
              </controlPr>
            </control>
          </mc:Choice>
        </mc:AlternateContent>
        <mc:AlternateContent xmlns:mc="http://schemas.openxmlformats.org/markup-compatibility/2006">
          <mc:Choice Requires="x14">
            <control shapeId="57411" r:id="rId52" name="Option Button 67">
              <controlPr defaultSize="0" autoFill="0" autoLine="0" autoPict="0">
                <anchor moveWithCells="1">
                  <from>
                    <xdr:col>9</xdr:col>
                    <xdr:colOff>428625</xdr:colOff>
                    <xdr:row>51</xdr:row>
                    <xdr:rowOff>0</xdr:rowOff>
                  </from>
                  <to>
                    <xdr:col>11</xdr:col>
                    <xdr:colOff>95250</xdr:colOff>
                    <xdr:row>52</xdr:row>
                    <xdr:rowOff>9525</xdr:rowOff>
                  </to>
                </anchor>
              </controlPr>
            </control>
          </mc:Choice>
        </mc:AlternateContent>
        <mc:AlternateContent xmlns:mc="http://schemas.openxmlformats.org/markup-compatibility/2006">
          <mc:Choice Requires="x14">
            <control shapeId="57412" r:id="rId53" name="Group Box 68">
              <controlPr defaultSize="0" print="0" autoFill="0" autoPict="0">
                <anchor moveWithCells="1">
                  <from>
                    <xdr:col>7</xdr:col>
                    <xdr:colOff>0</xdr:colOff>
                    <xdr:row>51</xdr:row>
                    <xdr:rowOff>0</xdr:rowOff>
                  </from>
                  <to>
                    <xdr:col>11</xdr:col>
                    <xdr:colOff>171450</xdr:colOff>
                    <xdr:row>52</xdr:row>
                    <xdr:rowOff>161925</xdr:rowOff>
                  </to>
                </anchor>
              </controlPr>
            </control>
          </mc:Choice>
        </mc:AlternateContent>
        <mc:AlternateContent xmlns:mc="http://schemas.openxmlformats.org/markup-compatibility/2006">
          <mc:Choice Requires="x14">
            <control shapeId="57413" r:id="rId54" name="Option Button 69">
              <controlPr defaultSize="0" autoFill="0" autoLine="0" autoPict="0">
                <anchor moveWithCells="1">
                  <from>
                    <xdr:col>7</xdr:col>
                    <xdr:colOff>219075</xdr:colOff>
                    <xdr:row>51</xdr:row>
                    <xdr:rowOff>0</xdr:rowOff>
                  </from>
                  <to>
                    <xdr:col>8</xdr:col>
                    <xdr:colOff>0</xdr:colOff>
                    <xdr:row>52</xdr:row>
                    <xdr:rowOff>9525</xdr:rowOff>
                  </to>
                </anchor>
              </controlPr>
            </control>
          </mc:Choice>
        </mc:AlternateContent>
        <mc:AlternateContent xmlns:mc="http://schemas.openxmlformats.org/markup-compatibility/2006">
          <mc:Choice Requires="x14">
            <control shapeId="57414" r:id="rId55" name="Option Button 70">
              <controlPr defaultSize="0" autoFill="0" autoLine="0" autoPict="0">
                <anchor moveWithCells="1">
                  <from>
                    <xdr:col>10</xdr:col>
                    <xdr:colOff>276225</xdr:colOff>
                    <xdr:row>51</xdr:row>
                    <xdr:rowOff>0</xdr:rowOff>
                  </from>
                  <to>
                    <xdr:col>11</xdr:col>
                    <xdr:colOff>95250</xdr:colOff>
                    <xdr:row>52</xdr:row>
                    <xdr:rowOff>9525</xdr:rowOff>
                  </to>
                </anchor>
              </controlPr>
            </control>
          </mc:Choice>
        </mc:AlternateContent>
        <mc:AlternateContent xmlns:mc="http://schemas.openxmlformats.org/markup-compatibility/2006">
          <mc:Choice Requires="x14">
            <control shapeId="57415" r:id="rId56" name="Group Box 71">
              <controlPr defaultSize="0" print="0" autoFill="0" autoPict="0">
                <anchor moveWithCells="1">
                  <from>
                    <xdr:col>7</xdr:col>
                    <xdr:colOff>0</xdr:colOff>
                    <xdr:row>51</xdr:row>
                    <xdr:rowOff>0</xdr:rowOff>
                  </from>
                  <to>
                    <xdr:col>10</xdr:col>
                    <xdr:colOff>495300</xdr:colOff>
                    <xdr:row>52</xdr:row>
                    <xdr:rowOff>161925</xdr:rowOff>
                  </to>
                </anchor>
              </controlPr>
            </control>
          </mc:Choice>
        </mc:AlternateContent>
        <mc:AlternateContent xmlns:mc="http://schemas.openxmlformats.org/markup-compatibility/2006">
          <mc:Choice Requires="x14">
            <control shapeId="57416" r:id="rId57" name="Group Box 72">
              <controlPr defaultSize="0" print="0" autoFill="0" autoPict="0">
                <anchor moveWithCells="1">
                  <from>
                    <xdr:col>7</xdr:col>
                    <xdr:colOff>0</xdr:colOff>
                    <xdr:row>51</xdr:row>
                    <xdr:rowOff>0</xdr:rowOff>
                  </from>
                  <to>
                    <xdr:col>11</xdr:col>
                    <xdr:colOff>171450</xdr:colOff>
                    <xdr:row>52</xdr:row>
                    <xdr:rowOff>161925</xdr:rowOff>
                  </to>
                </anchor>
              </controlPr>
            </control>
          </mc:Choice>
        </mc:AlternateContent>
        <mc:AlternateContent xmlns:mc="http://schemas.openxmlformats.org/markup-compatibility/2006">
          <mc:Choice Requires="x14">
            <control shapeId="57417" r:id="rId58" name="Option Button 73">
              <controlPr defaultSize="0" autoFill="0" autoLine="0" autoPict="0">
                <anchor moveWithCells="1">
                  <from>
                    <xdr:col>7</xdr:col>
                    <xdr:colOff>219075</xdr:colOff>
                    <xdr:row>51</xdr:row>
                    <xdr:rowOff>0</xdr:rowOff>
                  </from>
                  <to>
                    <xdr:col>8</xdr:col>
                    <xdr:colOff>485775</xdr:colOff>
                    <xdr:row>52</xdr:row>
                    <xdr:rowOff>19050</xdr:rowOff>
                  </to>
                </anchor>
              </controlPr>
            </control>
          </mc:Choice>
        </mc:AlternateContent>
        <mc:AlternateContent xmlns:mc="http://schemas.openxmlformats.org/markup-compatibility/2006">
          <mc:Choice Requires="x14">
            <control shapeId="57418" r:id="rId59" name="Option Button 74">
              <controlPr defaultSize="0" autoFill="0" autoLine="0" autoPict="0">
                <anchor moveWithCells="1">
                  <from>
                    <xdr:col>9</xdr:col>
                    <xdr:colOff>428625</xdr:colOff>
                    <xdr:row>51</xdr:row>
                    <xdr:rowOff>0</xdr:rowOff>
                  </from>
                  <to>
                    <xdr:col>11</xdr:col>
                    <xdr:colOff>95250</xdr:colOff>
                    <xdr:row>52</xdr:row>
                    <xdr:rowOff>19050</xdr:rowOff>
                  </to>
                </anchor>
              </controlPr>
            </control>
          </mc:Choice>
        </mc:AlternateContent>
        <mc:AlternateContent xmlns:mc="http://schemas.openxmlformats.org/markup-compatibility/2006">
          <mc:Choice Requires="x14">
            <control shapeId="57419" r:id="rId60" name="Group Box 75">
              <controlPr defaultSize="0" print="0" autoFill="0" autoPict="0">
                <anchor moveWithCells="1">
                  <from>
                    <xdr:col>7</xdr:col>
                    <xdr:colOff>0</xdr:colOff>
                    <xdr:row>51</xdr:row>
                    <xdr:rowOff>0</xdr:rowOff>
                  </from>
                  <to>
                    <xdr:col>11</xdr:col>
                    <xdr:colOff>171450</xdr:colOff>
                    <xdr:row>52</xdr:row>
                    <xdr:rowOff>161925</xdr:rowOff>
                  </to>
                </anchor>
              </controlPr>
            </control>
          </mc:Choice>
        </mc:AlternateContent>
        <mc:AlternateContent xmlns:mc="http://schemas.openxmlformats.org/markup-compatibility/2006">
          <mc:Choice Requires="x14">
            <control shapeId="57420" r:id="rId61" name="Option Button 76">
              <controlPr defaultSize="0" autoFill="0" autoLine="0" autoPict="0">
                <anchor moveWithCells="1">
                  <from>
                    <xdr:col>3</xdr:col>
                    <xdr:colOff>19050</xdr:colOff>
                    <xdr:row>51</xdr:row>
                    <xdr:rowOff>0</xdr:rowOff>
                  </from>
                  <to>
                    <xdr:col>5</xdr:col>
                    <xdr:colOff>723900</xdr:colOff>
                    <xdr:row>51</xdr:row>
                    <xdr:rowOff>161925</xdr:rowOff>
                  </to>
                </anchor>
              </controlPr>
            </control>
          </mc:Choice>
        </mc:AlternateContent>
        <mc:AlternateContent xmlns:mc="http://schemas.openxmlformats.org/markup-compatibility/2006">
          <mc:Choice Requires="x14">
            <control shapeId="57421" r:id="rId62" name="Option Button 77">
              <controlPr defaultSize="0" autoFill="0" autoLine="0" autoPict="0">
                <anchor moveWithCells="1">
                  <from>
                    <xdr:col>5</xdr:col>
                    <xdr:colOff>504825</xdr:colOff>
                    <xdr:row>51</xdr:row>
                    <xdr:rowOff>0</xdr:rowOff>
                  </from>
                  <to>
                    <xdr:col>6</xdr:col>
                    <xdr:colOff>514350</xdr:colOff>
                    <xdr:row>52</xdr:row>
                    <xdr:rowOff>0</xdr:rowOff>
                  </to>
                </anchor>
              </controlPr>
            </control>
          </mc:Choice>
        </mc:AlternateContent>
        <mc:AlternateContent xmlns:mc="http://schemas.openxmlformats.org/markup-compatibility/2006">
          <mc:Choice Requires="x14">
            <control shapeId="57422" r:id="rId63" name="Option Button 78">
              <controlPr defaultSize="0" autoFill="0" autoLine="0" autoPict="0">
                <anchor moveWithCells="1">
                  <from>
                    <xdr:col>8</xdr:col>
                    <xdr:colOff>590550</xdr:colOff>
                    <xdr:row>51</xdr:row>
                    <xdr:rowOff>0</xdr:rowOff>
                  </from>
                  <to>
                    <xdr:col>10</xdr:col>
                    <xdr:colOff>19050</xdr:colOff>
                    <xdr:row>52</xdr:row>
                    <xdr:rowOff>0</xdr:rowOff>
                  </to>
                </anchor>
              </controlPr>
            </control>
          </mc:Choice>
        </mc:AlternateContent>
        <mc:AlternateContent xmlns:mc="http://schemas.openxmlformats.org/markup-compatibility/2006">
          <mc:Choice Requires="x14">
            <control shapeId="57423" r:id="rId64" name="Group Box 79">
              <controlPr defaultSize="0" print="0" autoFill="0" autoPict="0">
                <anchor moveWithCells="1">
                  <from>
                    <xdr:col>2</xdr:col>
                    <xdr:colOff>133350</xdr:colOff>
                    <xdr:row>51</xdr:row>
                    <xdr:rowOff>0</xdr:rowOff>
                  </from>
                  <to>
                    <xdr:col>11</xdr:col>
                    <xdr:colOff>28575</xdr:colOff>
                    <xdr:row>52</xdr:row>
                    <xdr:rowOff>161925</xdr:rowOff>
                  </to>
                </anchor>
              </controlPr>
            </control>
          </mc:Choice>
        </mc:AlternateContent>
        <mc:AlternateContent xmlns:mc="http://schemas.openxmlformats.org/markup-compatibility/2006">
          <mc:Choice Requires="x14">
            <control shapeId="57424" r:id="rId65" name="Group Box 80">
              <controlPr defaultSize="0" print="0" autoFill="0" autoPict="0">
                <anchor moveWithCells="1">
                  <from>
                    <xdr:col>2</xdr:col>
                    <xdr:colOff>133350</xdr:colOff>
                    <xdr:row>51</xdr:row>
                    <xdr:rowOff>0</xdr:rowOff>
                  </from>
                  <to>
                    <xdr:col>11</xdr:col>
                    <xdr:colOff>28575</xdr:colOff>
                    <xdr:row>52</xdr:row>
                    <xdr:rowOff>161925</xdr:rowOff>
                  </to>
                </anchor>
              </controlPr>
            </control>
          </mc:Choice>
        </mc:AlternateContent>
        <mc:AlternateContent xmlns:mc="http://schemas.openxmlformats.org/markup-compatibility/2006">
          <mc:Choice Requires="x14">
            <control shapeId="57425" r:id="rId66" name="Option Button 81">
              <controlPr defaultSize="0" autoFill="0" autoLine="0" autoPict="0">
                <anchor moveWithCells="1">
                  <from>
                    <xdr:col>3</xdr:col>
                    <xdr:colOff>19050</xdr:colOff>
                    <xdr:row>51</xdr:row>
                    <xdr:rowOff>0</xdr:rowOff>
                  </from>
                  <to>
                    <xdr:col>5</xdr:col>
                    <xdr:colOff>723900</xdr:colOff>
                    <xdr:row>51</xdr:row>
                    <xdr:rowOff>161925</xdr:rowOff>
                  </to>
                </anchor>
              </controlPr>
            </control>
          </mc:Choice>
        </mc:AlternateContent>
        <mc:AlternateContent xmlns:mc="http://schemas.openxmlformats.org/markup-compatibility/2006">
          <mc:Choice Requires="x14">
            <control shapeId="57426" r:id="rId67" name="Option Button 82">
              <controlPr defaultSize="0" autoFill="0" autoLine="0" autoPict="0">
                <anchor moveWithCells="1">
                  <from>
                    <xdr:col>5</xdr:col>
                    <xdr:colOff>504825</xdr:colOff>
                    <xdr:row>51</xdr:row>
                    <xdr:rowOff>0</xdr:rowOff>
                  </from>
                  <to>
                    <xdr:col>6</xdr:col>
                    <xdr:colOff>514350</xdr:colOff>
                    <xdr:row>52</xdr:row>
                    <xdr:rowOff>0</xdr:rowOff>
                  </to>
                </anchor>
              </controlPr>
            </control>
          </mc:Choice>
        </mc:AlternateContent>
        <mc:AlternateContent xmlns:mc="http://schemas.openxmlformats.org/markup-compatibility/2006">
          <mc:Choice Requires="x14">
            <control shapeId="57427" r:id="rId68" name="Option Button 83">
              <controlPr defaultSize="0" autoFill="0" autoLine="0" autoPict="0">
                <anchor moveWithCells="1">
                  <from>
                    <xdr:col>8</xdr:col>
                    <xdr:colOff>590550</xdr:colOff>
                    <xdr:row>51</xdr:row>
                    <xdr:rowOff>0</xdr:rowOff>
                  </from>
                  <to>
                    <xdr:col>10</xdr:col>
                    <xdr:colOff>19050</xdr:colOff>
                    <xdr:row>52</xdr:row>
                    <xdr:rowOff>0</xdr:rowOff>
                  </to>
                </anchor>
              </controlPr>
            </control>
          </mc:Choice>
        </mc:AlternateContent>
        <mc:AlternateContent xmlns:mc="http://schemas.openxmlformats.org/markup-compatibility/2006">
          <mc:Choice Requires="x14">
            <control shapeId="57428" r:id="rId69" name="Group Box 84">
              <controlPr defaultSize="0" print="0" autoFill="0" autoPict="0">
                <anchor moveWithCells="1">
                  <from>
                    <xdr:col>2</xdr:col>
                    <xdr:colOff>133350</xdr:colOff>
                    <xdr:row>51</xdr:row>
                    <xdr:rowOff>0</xdr:rowOff>
                  </from>
                  <to>
                    <xdr:col>11</xdr:col>
                    <xdr:colOff>28575</xdr:colOff>
                    <xdr:row>52</xdr:row>
                    <xdr:rowOff>161925</xdr:rowOff>
                  </to>
                </anchor>
              </controlPr>
            </control>
          </mc:Choice>
        </mc:AlternateContent>
        <mc:AlternateContent xmlns:mc="http://schemas.openxmlformats.org/markup-compatibility/2006">
          <mc:Choice Requires="x14">
            <control shapeId="57429" r:id="rId70" name="Group Box 85">
              <controlPr defaultSize="0" print="0" autoFill="0" autoPict="0">
                <anchor moveWithCells="1">
                  <from>
                    <xdr:col>2</xdr:col>
                    <xdr:colOff>133350</xdr:colOff>
                    <xdr:row>51</xdr:row>
                    <xdr:rowOff>0</xdr:rowOff>
                  </from>
                  <to>
                    <xdr:col>11</xdr:col>
                    <xdr:colOff>28575</xdr:colOff>
                    <xdr:row>52</xdr:row>
                    <xdr:rowOff>161925</xdr:rowOff>
                  </to>
                </anchor>
              </controlPr>
            </control>
          </mc:Choice>
        </mc:AlternateContent>
        <mc:AlternateContent xmlns:mc="http://schemas.openxmlformats.org/markup-compatibility/2006">
          <mc:Choice Requires="x14">
            <control shapeId="57430" r:id="rId71" name="Option Button 86">
              <controlPr defaultSize="0" autoFill="0" autoLine="0" autoPict="0">
                <anchor moveWithCells="1">
                  <from>
                    <xdr:col>5</xdr:col>
                    <xdr:colOff>219075</xdr:colOff>
                    <xdr:row>30</xdr:row>
                    <xdr:rowOff>9525</xdr:rowOff>
                  </from>
                  <to>
                    <xdr:col>5</xdr:col>
                    <xdr:colOff>704850</xdr:colOff>
                    <xdr:row>31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K88"/>
  <sheetViews>
    <sheetView zoomScaleNormal="100" workbookViewId="0">
      <selection activeCell="A2" sqref="A2:K2"/>
    </sheetView>
  </sheetViews>
  <sheetFormatPr defaultColWidth="9.140625" defaultRowHeight="12.75"/>
  <cols>
    <col min="1" max="1" width="15.28515625" style="5" customWidth="1"/>
    <col min="2" max="2" width="15.140625" style="5" customWidth="1"/>
    <col min="3" max="3" width="16.140625" style="5" customWidth="1"/>
    <col min="4" max="4" width="14.42578125" style="5" customWidth="1"/>
    <col min="5" max="5" width="18" style="5" customWidth="1"/>
    <col min="6" max="6" width="17.42578125" style="5" customWidth="1"/>
    <col min="7" max="7" width="16" style="5" customWidth="1"/>
    <col min="8" max="8" width="12.7109375" style="5" customWidth="1"/>
    <col min="9" max="9" width="18.85546875" style="5" bestFit="1" customWidth="1"/>
    <col min="10" max="10" width="12.42578125" style="5" bestFit="1" customWidth="1"/>
    <col min="11" max="11" width="18.28515625" style="5" bestFit="1" customWidth="1"/>
    <col min="12" max="16384" width="9.140625" style="5"/>
  </cols>
  <sheetData>
    <row r="1" spans="1:11" customFormat="1" ht="20.25">
      <c r="A1" s="308" t="s">
        <v>39</v>
      </c>
      <c r="B1" s="308"/>
      <c r="C1" s="308"/>
      <c r="D1" s="308"/>
      <c r="E1" s="308"/>
      <c r="F1" s="308"/>
      <c r="G1" s="308"/>
      <c r="H1" s="308"/>
      <c r="I1" s="308"/>
      <c r="J1" s="308"/>
      <c r="K1" s="308"/>
    </row>
    <row r="2" spans="1:11" customFormat="1" ht="20.25">
      <c r="A2" s="308" t="s">
        <v>170</v>
      </c>
      <c r="B2" s="308"/>
      <c r="C2" s="308"/>
      <c r="D2" s="308"/>
      <c r="E2" s="308"/>
      <c r="F2" s="308"/>
      <c r="G2" s="308"/>
      <c r="H2" s="308"/>
      <c r="I2" s="308"/>
      <c r="J2" s="308"/>
      <c r="K2" s="308"/>
    </row>
    <row r="3" spans="1:11" customFormat="1" ht="20.25">
      <c r="A3" s="308" t="s">
        <v>84</v>
      </c>
      <c r="B3" s="308"/>
      <c r="C3" s="308"/>
      <c r="D3" s="308"/>
      <c r="E3" s="308"/>
      <c r="F3" s="308"/>
      <c r="G3" s="308"/>
      <c r="H3" s="308"/>
      <c r="I3" s="308"/>
      <c r="J3" s="308"/>
      <c r="K3" s="308"/>
    </row>
    <row r="4" spans="1:11" s="9" customFormat="1" ht="15"/>
    <row r="5" spans="1:11" s="9" customFormat="1" ht="20.25">
      <c r="A5" s="128" t="s">
        <v>74</v>
      </c>
    </row>
    <row r="6" spans="1:11" s="9" customFormat="1" ht="15"/>
    <row r="7" spans="1:11" s="9" customFormat="1" ht="15.75">
      <c r="A7" s="186" t="s">
        <v>79</v>
      </c>
    </row>
    <row r="8" spans="1:11" s="9" customFormat="1" ht="15.75" thickBot="1">
      <c r="A8" s="11"/>
    </row>
    <row r="9" spans="1:11" s="9" customFormat="1" ht="15.75" thickBot="1">
      <c r="A9" s="312" t="s">
        <v>93</v>
      </c>
      <c r="B9" s="285" t="s">
        <v>20</v>
      </c>
      <c r="C9" s="286"/>
      <c r="D9" s="287"/>
      <c r="E9" s="283" t="s">
        <v>83</v>
      </c>
      <c r="G9" s="241" t="s">
        <v>166</v>
      </c>
      <c r="H9" s="245"/>
      <c r="I9" s="246"/>
    </row>
    <row r="10" spans="1:11" s="9" customFormat="1" ht="40.5" customHeight="1" thickBot="1">
      <c r="A10" s="313"/>
      <c r="B10" s="288"/>
      <c r="C10" s="289"/>
      <c r="D10" s="290"/>
      <c r="E10" s="284"/>
      <c r="F10" s="17"/>
      <c r="G10" s="242" t="s">
        <v>24</v>
      </c>
      <c r="H10" s="243" t="s">
        <v>167</v>
      </c>
      <c r="I10" s="242" t="s">
        <v>168</v>
      </c>
      <c r="J10" s="17"/>
      <c r="K10" s="17"/>
    </row>
    <row r="11" spans="1:11" ht="15.75" thickBot="1">
      <c r="A11" s="74"/>
      <c r="B11" s="281"/>
      <c r="C11" s="281"/>
      <c r="D11" s="281"/>
      <c r="E11" s="188"/>
      <c r="G11" s="240" t="e">
        <f>'7. Calculated Rates'!B$13</f>
        <v>#DIV/0!</v>
      </c>
      <c r="H11" s="244" t="e">
        <f>INDEX('7. Calculated Rates'!A$1:$Z$24,15,2)</f>
        <v>#DIV/0!</v>
      </c>
      <c r="I11" s="240" t="e">
        <f>'7. Calculated Rates'!B$20</f>
        <v>#DIV/0!</v>
      </c>
    </row>
    <row r="12" spans="1:11" ht="15.75" thickBot="1">
      <c r="A12" s="74"/>
      <c r="B12" s="281"/>
      <c r="C12" s="281"/>
      <c r="D12" s="281"/>
      <c r="E12" s="188"/>
      <c r="G12" s="240" t="e">
        <f>'7. Calculated Rates'!C$13</f>
        <v>#DIV/0!</v>
      </c>
      <c r="H12" s="244" t="e">
        <f>INDEX('7. Calculated Rates'!A$1:Z$24,15,3)</f>
        <v>#DIV/0!</v>
      </c>
      <c r="I12" s="240" t="e">
        <f>'7. Calculated Rates'!C$20</f>
        <v>#DIV/0!</v>
      </c>
    </row>
    <row r="13" spans="1:11" ht="15.75" thickBot="1">
      <c r="A13" s="74"/>
      <c r="B13" s="281"/>
      <c r="C13" s="281"/>
      <c r="D13" s="281"/>
      <c r="E13" s="188"/>
      <c r="G13" s="240" t="e">
        <f>'7. Calculated Rates'!D$13</f>
        <v>#DIV/0!</v>
      </c>
      <c r="H13" s="244" t="e">
        <f>INDEX('7. Calculated Rates'!A$1:Z$24,15,4)</f>
        <v>#DIV/0!</v>
      </c>
      <c r="I13" s="240" t="e">
        <f>'7. Calculated Rates'!D$20</f>
        <v>#DIV/0!</v>
      </c>
    </row>
    <row r="14" spans="1:11" ht="15.75" thickBot="1">
      <c r="A14" s="74"/>
      <c r="B14" s="281"/>
      <c r="C14" s="281"/>
      <c r="D14" s="281"/>
      <c r="E14" s="188"/>
      <c r="G14" s="240" t="e">
        <f>'7. Calculated Rates'!E$13</f>
        <v>#DIV/0!</v>
      </c>
      <c r="H14" s="244" t="e">
        <f>INDEX('7. Calculated Rates'!A$1:Z$24,15,5)</f>
        <v>#DIV/0!</v>
      </c>
      <c r="I14" s="240" t="e">
        <f>'7. Calculated Rates'!E$20</f>
        <v>#DIV/0!</v>
      </c>
    </row>
    <row r="15" spans="1:11" ht="15.75" thickBot="1">
      <c r="A15" s="74"/>
      <c r="B15" s="281"/>
      <c r="C15" s="281"/>
      <c r="D15" s="281"/>
      <c r="E15" s="188"/>
      <c r="G15" s="240" t="e">
        <f>'7. Calculated Rates'!F$13</f>
        <v>#DIV/0!</v>
      </c>
      <c r="H15" s="244" t="e">
        <f>INDEX('7. Calculated Rates'!A$1:$Z$24,15,6)</f>
        <v>#DIV/0!</v>
      </c>
      <c r="I15" s="240" t="e">
        <f>'7. Calculated Rates'!F$20</f>
        <v>#DIV/0!</v>
      </c>
    </row>
    <row r="16" spans="1:11" ht="15.75" thickBot="1">
      <c r="A16" s="74"/>
      <c r="B16" s="281"/>
      <c r="C16" s="281"/>
      <c r="D16" s="281"/>
      <c r="E16" s="188"/>
      <c r="G16" s="240" t="e">
        <f>'7. Calculated Rates'!G$13</f>
        <v>#DIV/0!</v>
      </c>
      <c r="H16" s="244" t="e">
        <f>INDEX('7. Calculated Rates'!A$1:Z$24,15,7)</f>
        <v>#DIV/0!</v>
      </c>
      <c r="I16" s="240" t="e">
        <f>'7. Calculated Rates'!G$20</f>
        <v>#DIV/0!</v>
      </c>
    </row>
    <row r="17" spans="1:9" ht="15.75" thickBot="1">
      <c r="A17" s="74"/>
      <c r="B17" s="281"/>
      <c r="C17" s="281"/>
      <c r="D17" s="281"/>
      <c r="E17" s="188"/>
      <c r="G17" s="240" t="e">
        <f>'7. Calculated Rates'!H$13</f>
        <v>#DIV/0!</v>
      </c>
      <c r="H17" s="244" t="e">
        <f>INDEX('7. Calculated Rates'!A$1:Z$24,15,8)</f>
        <v>#DIV/0!</v>
      </c>
      <c r="I17" s="240" t="e">
        <f>'7. Calculated Rates'!H$20</f>
        <v>#DIV/0!</v>
      </c>
    </row>
    <row r="18" spans="1:9" ht="15.75" thickBot="1">
      <c r="A18" s="74"/>
      <c r="B18" s="281"/>
      <c r="C18" s="281"/>
      <c r="D18" s="281"/>
      <c r="E18" s="188"/>
      <c r="G18" s="240" t="e">
        <f>'7. Calculated Rates'!I$13</f>
        <v>#DIV/0!</v>
      </c>
      <c r="H18" s="244" t="e">
        <f>INDEX('7. Calculated Rates'!A$1:Z$24,15,9)</f>
        <v>#DIV/0!</v>
      </c>
      <c r="I18" s="240" t="e">
        <f>'7. Calculated Rates'!I$20</f>
        <v>#DIV/0!</v>
      </c>
    </row>
    <row r="19" spans="1:9" ht="15.75" thickBot="1">
      <c r="A19" s="74"/>
      <c r="B19" s="281"/>
      <c r="C19" s="281"/>
      <c r="D19" s="281"/>
      <c r="E19" s="188"/>
      <c r="G19" s="240" t="e">
        <f>'7. Calculated Rates'!J$13</f>
        <v>#DIV/0!</v>
      </c>
      <c r="H19" s="244" t="e">
        <f>INDEX('7. Calculated Rates'!A$1:Z$24,15,10)</f>
        <v>#DIV/0!</v>
      </c>
      <c r="I19" s="240" t="e">
        <f>'7. Calculated Rates'!J$20</f>
        <v>#DIV/0!</v>
      </c>
    </row>
    <row r="20" spans="1:9" ht="15.75" thickBot="1">
      <c r="A20" s="74"/>
      <c r="B20" s="281"/>
      <c r="C20" s="281"/>
      <c r="D20" s="281"/>
      <c r="E20" s="188"/>
      <c r="G20" s="240" t="e">
        <f>'7. Calculated Rates'!K$13</f>
        <v>#DIV/0!</v>
      </c>
      <c r="H20" s="244" t="e">
        <f>INDEX('7. Calculated Rates'!A$1:Z$24,15,11)</f>
        <v>#DIV/0!</v>
      </c>
      <c r="I20" s="240" t="e">
        <f>'7. Calculated Rates'!K$20</f>
        <v>#DIV/0!</v>
      </c>
    </row>
    <row r="21" spans="1:9" ht="15.75" thickBot="1">
      <c r="A21" s="74"/>
      <c r="B21" s="281"/>
      <c r="C21" s="281"/>
      <c r="D21" s="281"/>
      <c r="E21" s="188"/>
      <c r="G21" s="240" t="e">
        <f>'7. Calculated Rates'!L$13</f>
        <v>#DIV/0!</v>
      </c>
      <c r="H21" s="244" t="e">
        <f>INDEX('7. Calculated Rates'!A$1:Z$24,15,12)</f>
        <v>#DIV/0!</v>
      </c>
      <c r="I21" s="240" t="e">
        <f>'7. Calculated Rates'!L$20</f>
        <v>#DIV/0!</v>
      </c>
    </row>
    <row r="22" spans="1:9" ht="15.75" thickBot="1">
      <c r="A22" s="74"/>
      <c r="B22" s="281"/>
      <c r="C22" s="281"/>
      <c r="D22" s="281"/>
      <c r="E22" s="188"/>
      <c r="G22" s="240" t="e">
        <f>'7. Calculated Rates'!M$13</f>
        <v>#DIV/0!</v>
      </c>
      <c r="H22" s="244" t="e">
        <f>INDEX('7. Calculated Rates'!A$1:Z$24,15,13)</f>
        <v>#DIV/0!</v>
      </c>
      <c r="I22" s="240" t="e">
        <f>'7. Calculated Rates'!M$20</f>
        <v>#DIV/0!</v>
      </c>
    </row>
    <row r="23" spans="1:9" ht="15.75" thickBot="1">
      <c r="A23" s="74"/>
      <c r="B23" s="281"/>
      <c r="C23" s="281"/>
      <c r="D23" s="281"/>
      <c r="E23" s="188"/>
      <c r="G23" s="240" t="e">
        <f>'7. Calculated Rates'!N$13</f>
        <v>#DIV/0!</v>
      </c>
      <c r="H23" s="244" t="e">
        <f>INDEX('7. Calculated Rates'!A$1:Z$24,15,14)</f>
        <v>#DIV/0!</v>
      </c>
      <c r="I23" s="240" t="e">
        <f>'7. Calculated Rates'!N$20</f>
        <v>#DIV/0!</v>
      </c>
    </row>
    <row r="24" spans="1:9" ht="15.75" thickBot="1">
      <c r="A24" s="74"/>
      <c r="B24" s="281"/>
      <c r="C24" s="281"/>
      <c r="D24" s="281"/>
      <c r="E24" s="188"/>
      <c r="G24" s="240" t="e">
        <f>'7. Calculated Rates'!O$13</f>
        <v>#DIV/0!</v>
      </c>
      <c r="H24" s="244" t="e">
        <f>INDEX('7. Calculated Rates'!A$1:Z$24,15,15)</f>
        <v>#DIV/0!</v>
      </c>
      <c r="I24" s="240" t="e">
        <f>'7. Calculated Rates'!O$20</f>
        <v>#DIV/0!</v>
      </c>
    </row>
    <row r="25" spans="1:9" ht="15.75" thickBot="1">
      <c r="A25" s="74"/>
      <c r="B25" s="281"/>
      <c r="C25" s="281"/>
      <c r="D25" s="281"/>
      <c r="E25" s="188"/>
      <c r="G25" s="240" t="e">
        <f>'7. Calculated Rates'!P$13</f>
        <v>#DIV/0!</v>
      </c>
      <c r="H25" s="244" t="e">
        <f>INDEX('7. Calculated Rates'!A$1:Z$24,15,16)</f>
        <v>#DIV/0!</v>
      </c>
      <c r="I25" s="240" t="e">
        <f>'7. Calculated Rates'!P$20</f>
        <v>#DIV/0!</v>
      </c>
    </row>
    <row r="26" spans="1:9" ht="15.75" thickBot="1">
      <c r="A26" s="74"/>
      <c r="B26" s="281"/>
      <c r="C26" s="281"/>
      <c r="D26" s="281"/>
      <c r="E26" s="188"/>
      <c r="G26" s="240" t="e">
        <f>'7. Calculated Rates'!Q$13</f>
        <v>#DIV/0!</v>
      </c>
      <c r="H26" s="244" t="e">
        <f>INDEX('7. Calculated Rates'!A$1:Z$24,15,17)</f>
        <v>#DIV/0!</v>
      </c>
      <c r="I26" s="240" t="e">
        <f>'7. Calculated Rates'!Q$20</f>
        <v>#DIV/0!</v>
      </c>
    </row>
    <row r="27" spans="1:9" ht="15.75" thickBot="1">
      <c r="A27" s="74"/>
      <c r="B27" s="281"/>
      <c r="C27" s="281"/>
      <c r="D27" s="281"/>
      <c r="E27" s="188"/>
      <c r="G27" s="240" t="e">
        <f>'7. Calculated Rates'!R$13</f>
        <v>#DIV/0!</v>
      </c>
      <c r="H27" s="244" t="e">
        <f>INDEX('7. Calculated Rates'!A$1:Z$24,15,18)</f>
        <v>#DIV/0!</v>
      </c>
      <c r="I27" s="240" t="e">
        <f>'7. Calculated Rates'!R$20</f>
        <v>#DIV/0!</v>
      </c>
    </row>
    <row r="28" spans="1:9" ht="15.75" thickBot="1">
      <c r="A28" s="74"/>
      <c r="B28" s="281"/>
      <c r="C28" s="281"/>
      <c r="D28" s="281"/>
      <c r="E28" s="188"/>
      <c r="G28" s="240" t="e">
        <f>'7. Calculated Rates'!S$13</f>
        <v>#DIV/0!</v>
      </c>
      <c r="H28" s="244" t="e">
        <f>INDEX('7. Calculated Rates'!A$1:Z$24,15,19)</f>
        <v>#DIV/0!</v>
      </c>
      <c r="I28" s="240" t="e">
        <f>'7. Calculated Rates'!S$20</f>
        <v>#DIV/0!</v>
      </c>
    </row>
    <row r="29" spans="1:9" ht="15.75" thickBot="1">
      <c r="A29" s="74"/>
      <c r="B29" s="281"/>
      <c r="C29" s="281"/>
      <c r="D29" s="281"/>
      <c r="E29" s="188"/>
      <c r="G29" s="240" t="e">
        <f>'7. Calculated Rates'!T$13</f>
        <v>#DIV/0!</v>
      </c>
      <c r="H29" s="244" t="e">
        <f>INDEX('7. Calculated Rates'!A$1:Z$24,15,20)</f>
        <v>#DIV/0!</v>
      </c>
      <c r="I29" s="240" t="e">
        <f>'7. Calculated Rates'!T$20</f>
        <v>#DIV/0!</v>
      </c>
    </row>
    <row r="30" spans="1:9" ht="15.75" thickBot="1">
      <c r="A30" s="74"/>
      <c r="B30" s="281"/>
      <c r="C30" s="281"/>
      <c r="D30" s="281"/>
      <c r="E30" s="188"/>
      <c r="G30" s="240" t="e">
        <f>'7. Calculated Rates'!U$13</f>
        <v>#DIV/0!</v>
      </c>
      <c r="H30" s="244" t="e">
        <f>INDEX('7. Calculated Rates'!A$1:Z$24,15,21)</f>
        <v>#DIV/0!</v>
      </c>
      <c r="I30" s="240" t="e">
        <f>'7. Calculated Rates'!U$20</f>
        <v>#DIV/0!</v>
      </c>
    </row>
    <row r="31" spans="1:9" ht="15.75" thickBot="1">
      <c r="A31" s="74"/>
      <c r="B31" s="281"/>
      <c r="C31" s="281"/>
      <c r="D31" s="281"/>
      <c r="E31" s="188"/>
      <c r="G31" s="240" t="e">
        <f>'7. Calculated Rates'!V$13</f>
        <v>#DIV/0!</v>
      </c>
      <c r="H31" s="244" t="e">
        <f>INDEX('7. Calculated Rates'!A$1:Z$24,15,22)</f>
        <v>#DIV/0!</v>
      </c>
      <c r="I31" s="240" t="e">
        <f>'7. Calculated Rates'!V$20</f>
        <v>#DIV/0!</v>
      </c>
    </row>
    <row r="32" spans="1:9" ht="15.75" thickBot="1">
      <c r="A32" s="74"/>
      <c r="B32" s="281"/>
      <c r="C32" s="281"/>
      <c r="D32" s="281"/>
      <c r="E32" s="188"/>
      <c r="G32" s="240" t="e">
        <f>'7. Calculated Rates'!W$13</f>
        <v>#DIV/0!</v>
      </c>
      <c r="H32" s="244" t="e">
        <f>INDEX('7. Calculated Rates'!A$1:Z$24,15,23)</f>
        <v>#DIV/0!</v>
      </c>
      <c r="I32" s="240" t="e">
        <f>'7. Calculated Rates'!W$20</f>
        <v>#DIV/0!</v>
      </c>
    </row>
    <row r="33" spans="1:11" ht="15.75" thickBot="1">
      <c r="A33" s="74"/>
      <c r="B33" s="309"/>
      <c r="C33" s="310"/>
      <c r="D33" s="311"/>
      <c r="E33" s="188"/>
      <c r="G33" s="240" t="e">
        <f>'7. Calculated Rates'!X$13</f>
        <v>#DIV/0!</v>
      </c>
      <c r="H33" s="244" t="e">
        <f>INDEX('7. Calculated Rates'!A$1:Z$24,15,24)</f>
        <v>#DIV/0!</v>
      </c>
      <c r="I33" s="240" t="e">
        <f>'7. Calculated Rates'!X$20</f>
        <v>#DIV/0!</v>
      </c>
    </row>
    <row r="34" spans="1:11" ht="15.75" thickBot="1">
      <c r="A34" s="74"/>
      <c r="B34" s="281"/>
      <c r="C34" s="281"/>
      <c r="D34" s="281"/>
      <c r="E34" s="188"/>
      <c r="G34" s="240" t="e">
        <f>'7. Calculated Rates'!Y$13</f>
        <v>#DIV/0!</v>
      </c>
      <c r="H34" s="244" t="e">
        <f>INDEX('7. Calculated Rates'!A$1:Z$24,15,25)</f>
        <v>#DIV/0!</v>
      </c>
      <c r="I34" s="240" t="e">
        <f>'7. Calculated Rates'!Y$20</f>
        <v>#DIV/0!</v>
      </c>
    </row>
    <row r="35" spans="1:11" ht="15.75" thickBot="1">
      <c r="A35" s="144"/>
      <c r="B35" s="291"/>
      <c r="C35" s="291"/>
      <c r="D35" s="291"/>
      <c r="E35" s="189"/>
      <c r="G35" s="240" t="e">
        <f>'7. Calculated Rates'!Z$13</f>
        <v>#DIV/0!</v>
      </c>
      <c r="H35" s="244" t="e">
        <f>INDEX('7. Calculated Rates'!A$1:Z$24,15,26)</f>
        <v>#DIV/0!</v>
      </c>
      <c r="I35" s="240" t="e">
        <f>'7. Calculated Rates'!Z$20</f>
        <v>#DIV/0!</v>
      </c>
    </row>
    <row r="37" spans="1:11" ht="15.75">
      <c r="A37" s="186" t="s">
        <v>85</v>
      </c>
    </row>
    <row r="38" spans="1:11" s="9" customFormat="1" ht="15.75" thickBot="1">
      <c r="B38" s="10"/>
    </row>
    <row r="39" spans="1:11" s="9" customFormat="1" ht="15.75" thickBot="1">
      <c r="A39" s="147"/>
      <c r="B39" s="79"/>
      <c r="C39" s="292" t="s">
        <v>24</v>
      </c>
      <c r="D39" s="293"/>
      <c r="E39" s="307" t="s">
        <v>160</v>
      </c>
      <c r="F39" s="307"/>
      <c r="G39" s="307"/>
      <c r="H39" s="307"/>
      <c r="I39" s="292" t="s">
        <v>28</v>
      </c>
      <c r="J39" s="293"/>
      <c r="K39" s="294" t="s">
        <v>86</v>
      </c>
    </row>
    <row r="40" spans="1:11" s="9" customFormat="1" ht="12.75" customHeight="1">
      <c r="A40" s="23"/>
      <c r="B40" s="301" t="s">
        <v>23</v>
      </c>
      <c r="C40" s="299" t="s">
        <v>91</v>
      </c>
      <c r="D40" s="305" t="s">
        <v>92</v>
      </c>
      <c r="E40" s="303" t="s">
        <v>47</v>
      </c>
      <c r="F40" s="297" t="s">
        <v>45</v>
      </c>
      <c r="G40" s="297" t="s">
        <v>54</v>
      </c>
      <c r="H40" s="93"/>
      <c r="I40" s="299" t="s">
        <v>46</v>
      </c>
      <c r="J40" s="91"/>
      <c r="K40" s="295"/>
    </row>
    <row r="41" spans="1:11" s="19" customFormat="1" ht="46.5" customHeight="1" thickBot="1">
      <c r="A41" s="26" t="s">
        <v>93</v>
      </c>
      <c r="B41" s="302"/>
      <c r="C41" s="300"/>
      <c r="D41" s="306"/>
      <c r="E41" s="304"/>
      <c r="F41" s="298"/>
      <c r="G41" s="298"/>
      <c r="H41" s="94" t="s">
        <v>128</v>
      </c>
      <c r="I41" s="300"/>
      <c r="J41" s="92" t="s">
        <v>128</v>
      </c>
      <c r="K41" s="296"/>
    </row>
    <row r="42" spans="1:11" s="9" customFormat="1" ht="15">
      <c r="A42" s="190">
        <f>A11</f>
        <v>0</v>
      </c>
      <c r="B42" s="215"/>
      <c r="C42" s="80"/>
      <c r="D42" s="188"/>
      <c r="E42" s="78"/>
      <c r="F42" s="12"/>
      <c r="G42" s="12"/>
      <c r="H42" s="95"/>
      <c r="I42" s="80"/>
      <c r="J42" s="96"/>
      <c r="K42" s="90">
        <f>SUM(C42:G42,I42)-B42</f>
        <v>0</v>
      </c>
    </row>
    <row r="43" spans="1:11" s="9" customFormat="1" ht="15">
      <c r="A43" s="190">
        <f t="shared" ref="A43:A66" si="0">A12</f>
        <v>0</v>
      </c>
      <c r="B43" s="215"/>
      <c r="C43" s="80"/>
      <c r="D43" s="188"/>
      <c r="E43" s="78"/>
      <c r="F43" s="12"/>
      <c r="G43" s="12"/>
      <c r="H43" s="95"/>
      <c r="I43" s="80"/>
      <c r="J43" s="96"/>
      <c r="K43" s="90">
        <f>SUM(C43:G43,I43)-B43</f>
        <v>0</v>
      </c>
    </row>
    <row r="44" spans="1:11" s="9" customFormat="1" ht="15">
      <c r="A44" s="190">
        <f t="shared" si="0"/>
        <v>0</v>
      </c>
      <c r="B44" s="215"/>
      <c r="C44" s="80"/>
      <c r="D44" s="188"/>
      <c r="E44" s="78"/>
      <c r="F44" s="12"/>
      <c r="G44" s="12"/>
      <c r="H44" s="95"/>
      <c r="I44" s="80"/>
      <c r="J44" s="96"/>
      <c r="K44" s="90">
        <f>SUM(C44:G44,I44)-B44</f>
        <v>0</v>
      </c>
    </row>
    <row r="45" spans="1:11" s="9" customFormat="1" ht="15">
      <c r="A45" s="190">
        <f t="shared" si="0"/>
        <v>0</v>
      </c>
      <c r="B45" s="215"/>
      <c r="C45" s="80"/>
      <c r="D45" s="188"/>
      <c r="E45" s="78"/>
      <c r="F45" s="12"/>
      <c r="G45" s="12"/>
      <c r="H45" s="95"/>
      <c r="I45" s="80"/>
      <c r="J45" s="96"/>
      <c r="K45" s="90">
        <f t="shared" ref="K45:K66" si="1">SUM(C45:G45,I45)-B45</f>
        <v>0</v>
      </c>
    </row>
    <row r="46" spans="1:11" s="9" customFormat="1" ht="15">
      <c r="A46" s="190">
        <f t="shared" si="0"/>
        <v>0</v>
      </c>
      <c r="B46" s="215"/>
      <c r="C46" s="80"/>
      <c r="D46" s="188"/>
      <c r="E46" s="78"/>
      <c r="F46" s="12"/>
      <c r="G46" s="12"/>
      <c r="H46" s="95"/>
      <c r="I46" s="80"/>
      <c r="J46" s="96"/>
      <c r="K46" s="90">
        <f t="shared" si="1"/>
        <v>0</v>
      </c>
    </row>
    <row r="47" spans="1:11" s="9" customFormat="1" ht="15">
      <c r="A47" s="190">
        <f t="shared" si="0"/>
        <v>0</v>
      </c>
      <c r="B47" s="215"/>
      <c r="C47" s="80"/>
      <c r="D47" s="188"/>
      <c r="E47" s="78"/>
      <c r="F47" s="12"/>
      <c r="G47" s="12"/>
      <c r="H47" s="95"/>
      <c r="I47" s="80"/>
      <c r="J47" s="96"/>
      <c r="K47" s="90">
        <f t="shared" si="1"/>
        <v>0</v>
      </c>
    </row>
    <row r="48" spans="1:11" s="9" customFormat="1" ht="15">
      <c r="A48" s="190">
        <f t="shared" si="0"/>
        <v>0</v>
      </c>
      <c r="B48" s="215"/>
      <c r="C48" s="80"/>
      <c r="D48" s="188"/>
      <c r="E48" s="78"/>
      <c r="F48" s="12"/>
      <c r="G48" s="12"/>
      <c r="H48" s="95"/>
      <c r="I48" s="80"/>
      <c r="J48" s="96"/>
      <c r="K48" s="90">
        <f t="shared" si="1"/>
        <v>0</v>
      </c>
    </row>
    <row r="49" spans="1:11" s="9" customFormat="1" ht="15">
      <c r="A49" s="190">
        <f t="shared" si="0"/>
        <v>0</v>
      </c>
      <c r="B49" s="215"/>
      <c r="C49" s="80"/>
      <c r="D49" s="188"/>
      <c r="E49" s="78"/>
      <c r="F49" s="12"/>
      <c r="G49" s="12"/>
      <c r="H49" s="95"/>
      <c r="I49" s="80"/>
      <c r="J49" s="96"/>
      <c r="K49" s="90">
        <f t="shared" si="1"/>
        <v>0</v>
      </c>
    </row>
    <row r="50" spans="1:11" s="9" customFormat="1" ht="15">
      <c r="A50" s="190">
        <f t="shared" si="0"/>
        <v>0</v>
      </c>
      <c r="B50" s="215"/>
      <c r="C50" s="80"/>
      <c r="D50" s="188"/>
      <c r="E50" s="78"/>
      <c r="F50" s="12"/>
      <c r="G50" s="12"/>
      <c r="H50" s="95"/>
      <c r="I50" s="80"/>
      <c r="J50" s="96"/>
      <c r="K50" s="90">
        <f t="shared" si="1"/>
        <v>0</v>
      </c>
    </row>
    <row r="51" spans="1:11" s="9" customFormat="1" ht="15">
      <c r="A51" s="190">
        <f t="shared" si="0"/>
        <v>0</v>
      </c>
      <c r="B51" s="215"/>
      <c r="C51" s="80"/>
      <c r="D51" s="188"/>
      <c r="E51" s="78"/>
      <c r="F51" s="12"/>
      <c r="G51" s="12"/>
      <c r="H51" s="95"/>
      <c r="I51" s="80"/>
      <c r="J51" s="96"/>
      <c r="K51" s="90">
        <f t="shared" si="1"/>
        <v>0</v>
      </c>
    </row>
    <row r="52" spans="1:11" s="9" customFormat="1" ht="15">
      <c r="A52" s="190">
        <f t="shared" si="0"/>
        <v>0</v>
      </c>
      <c r="B52" s="215"/>
      <c r="C52" s="80"/>
      <c r="D52" s="188"/>
      <c r="E52" s="78"/>
      <c r="F52" s="12"/>
      <c r="G52" s="12"/>
      <c r="H52" s="95"/>
      <c r="I52" s="80"/>
      <c r="J52" s="96"/>
      <c r="K52" s="90">
        <f t="shared" si="1"/>
        <v>0</v>
      </c>
    </row>
    <row r="53" spans="1:11" s="9" customFormat="1" ht="15">
      <c r="A53" s="190">
        <f t="shared" si="0"/>
        <v>0</v>
      </c>
      <c r="B53" s="215"/>
      <c r="C53" s="80"/>
      <c r="D53" s="188"/>
      <c r="E53" s="78"/>
      <c r="F53" s="12"/>
      <c r="G53" s="12"/>
      <c r="H53" s="95"/>
      <c r="I53" s="80"/>
      <c r="J53" s="96"/>
      <c r="K53" s="90">
        <f t="shared" si="1"/>
        <v>0</v>
      </c>
    </row>
    <row r="54" spans="1:11" s="9" customFormat="1" ht="15">
      <c r="A54" s="190">
        <f t="shared" si="0"/>
        <v>0</v>
      </c>
      <c r="B54" s="215"/>
      <c r="C54" s="80"/>
      <c r="D54" s="188"/>
      <c r="E54" s="78"/>
      <c r="F54" s="12"/>
      <c r="G54" s="12"/>
      <c r="H54" s="95"/>
      <c r="I54" s="80"/>
      <c r="J54" s="96"/>
      <c r="K54" s="90">
        <f t="shared" si="1"/>
        <v>0</v>
      </c>
    </row>
    <row r="55" spans="1:11" s="9" customFormat="1" ht="15">
      <c r="A55" s="190">
        <f t="shared" si="0"/>
        <v>0</v>
      </c>
      <c r="B55" s="215"/>
      <c r="C55" s="80"/>
      <c r="D55" s="188"/>
      <c r="E55" s="78"/>
      <c r="F55" s="12"/>
      <c r="G55" s="12"/>
      <c r="H55" s="95"/>
      <c r="I55" s="80"/>
      <c r="J55" s="96"/>
      <c r="K55" s="90">
        <f t="shared" si="1"/>
        <v>0</v>
      </c>
    </row>
    <row r="56" spans="1:11" s="9" customFormat="1" ht="15">
      <c r="A56" s="190">
        <f t="shared" si="0"/>
        <v>0</v>
      </c>
      <c r="B56" s="215"/>
      <c r="C56" s="80"/>
      <c r="D56" s="188"/>
      <c r="E56" s="78"/>
      <c r="F56" s="12"/>
      <c r="G56" s="12"/>
      <c r="H56" s="95"/>
      <c r="I56" s="80"/>
      <c r="J56" s="96"/>
      <c r="K56" s="90">
        <f t="shared" si="1"/>
        <v>0</v>
      </c>
    </row>
    <row r="57" spans="1:11" s="9" customFormat="1" ht="15">
      <c r="A57" s="190">
        <f t="shared" si="0"/>
        <v>0</v>
      </c>
      <c r="B57" s="215"/>
      <c r="C57" s="80"/>
      <c r="D57" s="188"/>
      <c r="E57" s="78"/>
      <c r="F57" s="12"/>
      <c r="G57" s="12"/>
      <c r="H57" s="95"/>
      <c r="I57" s="80"/>
      <c r="J57" s="96"/>
      <c r="K57" s="90">
        <f t="shared" si="1"/>
        <v>0</v>
      </c>
    </row>
    <row r="58" spans="1:11" s="9" customFormat="1" ht="15">
      <c r="A58" s="190">
        <f t="shared" si="0"/>
        <v>0</v>
      </c>
      <c r="B58" s="215"/>
      <c r="C58" s="80"/>
      <c r="D58" s="188"/>
      <c r="E58" s="78"/>
      <c r="F58" s="12"/>
      <c r="G58" s="12"/>
      <c r="H58" s="95"/>
      <c r="I58" s="80"/>
      <c r="J58" s="96"/>
      <c r="K58" s="90">
        <f t="shared" si="1"/>
        <v>0</v>
      </c>
    </row>
    <row r="59" spans="1:11" s="9" customFormat="1" ht="15">
      <c r="A59" s="190">
        <f t="shared" si="0"/>
        <v>0</v>
      </c>
      <c r="B59" s="215"/>
      <c r="C59" s="80"/>
      <c r="D59" s="188"/>
      <c r="E59" s="78"/>
      <c r="F59" s="12"/>
      <c r="G59" s="12"/>
      <c r="H59" s="95"/>
      <c r="I59" s="80"/>
      <c r="J59" s="96"/>
      <c r="K59" s="90">
        <f t="shared" si="1"/>
        <v>0</v>
      </c>
    </row>
    <row r="60" spans="1:11" s="9" customFormat="1" ht="15">
      <c r="A60" s="190">
        <f t="shared" si="0"/>
        <v>0</v>
      </c>
      <c r="B60" s="215"/>
      <c r="C60" s="80"/>
      <c r="D60" s="188"/>
      <c r="E60" s="78"/>
      <c r="F60" s="12"/>
      <c r="G60" s="12"/>
      <c r="H60" s="95"/>
      <c r="I60" s="80"/>
      <c r="J60" s="96"/>
      <c r="K60" s="90">
        <f t="shared" si="1"/>
        <v>0</v>
      </c>
    </row>
    <row r="61" spans="1:11" s="9" customFormat="1" ht="15">
      <c r="A61" s="190">
        <f t="shared" si="0"/>
        <v>0</v>
      </c>
      <c r="B61" s="215"/>
      <c r="C61" s="80"/>
      <c r="D61" s="188"/>
      <c r="E61" s="78"/>
      <c r="F61" s="12"/>
      <c r="G61" s="12"/>
      <c r="H61" s="95"/>
      <c r="I61" s="80"/>
      <c r="J61" s="96"/>
      <c r="K61" s="90">
        <f t="shared" si="1"/>
        <v>0</v>
      </c>
    </row>
    <row r="62" spans="1:11" s="9" customFormat="1" ht="15">
      <c r="A62" s="190">
        <f t="shared" si="0"/>
        <v>0</v>
      </c>
      <c r="B62" s="215"/>
      <c r="C62" s="80"/>
      <c r="D62" s="188"/>
      <c r="E62" s="78"/>
      <c r="F62" s="12"/>
      <c r="G62" s="12"/>
      <c r="H62" s="95"/>
      <c r="I62" s="80"/>
      <c r="J62" s="96"/>
      <c r="K62" s="90">
        <f t="shared" si="1"/>
        <v>0</v>
      </c>
    </row>
    <row r="63" spans="1:11" s="9" customFormat="1" ht="15">
      <c r="A63" s="190">
        <f t="shared" si="0"/>
        <v>0</v>
      </c>
      <c r="B63" s="215"/>
      <c r="C63" s="80"/>
      <c r="D63" s="188"/>
      <c r="E63" s="78"/>
      <c r="F63" s="12"/>
      <c r="G63" s="12"/>
      <c r="H63" s="95"/>
      <c r="I63" s="80"/>
      <c r="J63" s="96"/>
      <c r="K63" s="90">
        <f t="shared" si="1"/>
        <v>0</v>
      </c>
    </row>
    <row r="64" spans="1:11" s="9" customFormat="1" ht="15">
      <c r="A64" s="190">
        <f t="shared" si="0"/>
        <v>0</v>
      </c>
      <c r="B64" s="215"/>
      <c r="C64" s="80"/>
      <c r="D64" s="188"/>
      <c r="E64" s="78"/>
      <c r="F64" s="12"/>
      <c r="G64" s="12"/>
      <c r="H64" s="95"/>
      <c r="I64" s="80"/>
      <c r="J64" s="96"/>
      <c r="K64" s="90">
        <f t="shared" si="1"/>
        <v>0</v>
      </c>
    </row>
    <row r="65" spans="1:11" s="9" customFormat="1" ht="15">
      <c r="A65" s="190">
        <f t="shared" si="0"/>
        <v>0</v>
      </c>
      <c r="B65" s="77"/>
      <c r="C65" s="80"/>
      <c r="D65" s="81"/>
      <c r="E65" s="78"/>
      <c r="F65" s="12"/>
      <c r="G65" s="12"/>
      <c r="H65" s="95"/>
      <c r="I65" s="80"/>
      <c r="J65" s="96"/>
      <c r="K65" s="90">
        <f t="shared" si="1"/>
        <v>0</v>
      </c>
    </row>
    <row r="66" spans="1:11" s="9" customFormat="1" ht="15.75" thickBot="1">
      <c r="A66" s="190">
        <f t="shared" si="0"/>
        <v>0</v>
      </c>
      <c r="B66" s="179"/>
      <c r="C66" s="75"/>
      <c r="D66" s="82"/>
      <c r="E66" s="180"/>
      <c r="F66" s="76"/>
      <c r="G66" s="76"/>
      <c r="H66" s="181"/>
      <c r="I66" s="75"/>
      <c r="J66" s="182"/>
      <c r="K66" s="90">
        <f t="shared" si="1"/>
        <v>0</v>
      </c>
    </row>
    <row r="67" spans="1:11" s="9" customFormat="1" ht="15"/>
    <row r="68" spans="1:11" s="9" customFormat="1" ht="37.5" customHeight="1">
      <c r="A68" s="282" t="s">
        <v>127</v>
      </c>
      <c r="B68" s="282"/>
      <c r="C68" s="282"/>
      <c r="D68" s="282"/>
      <c r="E68" s="282"/>
      <c r="F68" s="282"/>
      <c r="G68" s="282"/>
      <c r="H68" s="282"/>
      <c r="I68" s="282"/>
      <c r="J68" s="282"/>
      <c r="K68" s="282"/>
    </row>
    <row r="69" spans="1:11" s="9" customFormat="1" ht="14.25" customHeight="1"/>
    <row r="70" spans="1:11" s="9" customFormat="1" ht="14.25" customHeight="1"/>
    <row r="71" spans="1:11" s="9" customFormat="1" ht="14.25" customHeight="1"/>
    <row r="72" spans="1:11" s="9" customFormat="1" ht="14.25" customHeight="1"/>
    <row r="73" spans="1:11" s="9" customFormat="1" ht="14.25" customHeight="1"/>
    <row r="74" spans="1:11" s="9" customFormat="1" ht="14.25" customHeight="1"/>
    <row r="75" spans="1:11" s="9" customFormat="1" ht="14.25" customHeight="1"/>
    <row r="76" spans="1:11" s="9" customFormat="1" ht="14.25" customHeight="1"/>
    <row r="77" spans="1:11" s="9" customFormat="1" ht="14.25" customHeight="1"/>
    <row r="78" spans="1:11" s="9" customFormat="1" ht="14.25" customHeight="1"/>
    <row r="79" spans="1:11" s="9" customFormat="1" ht="14.25" customHeight="1"/>
    <row r="80" spans="1:11" s="9" customFormat="1" ht="14.25" customHeight="1"/>
    <row r="81" s="9" customFormat="1" ht="14.25" customHeight="1"/>
    <row r="82" s="9" customFormat="1" ht="14.25" customHeight="1"/>
    <row r="83" s="9" customFormat="1" ht="14.25" customHeight="1"/>
    <row r="84" s="9" customFormat="1" ht="14.25" customHeight="1"/>
    <row r="85" s="9" customFormat="1" ht="14.25" customHeight="1"/>
    <row r="86" s="9" customFormat="1" ht="14.25" customHeight="1"/>
    <row r="87" s="9" customFormat="1" ht="15"/>
    <row r="88" s="9" customFormat="1" ht="15"/>
  </sheetData>
  <mergeCells count="43">
    <mergeCell ref="A1:K1"/>
    <mergeCell ref="A2:K2"/>
    <mergeCell ref="A3:K3"/>
    <mergeCell ref="B32:D32"/>
    <mergeCell ref="B34:D34"/>
    <mergeCell ref="B33:D33"/>
    <mergeCell ref="A9:A10"/>
    <mergeCell ref="B12:D12"/>
    <mergeCell ref="B13:D13"/>
    <mergeCell ref="B14:D14"/>
    <mergeCell ref="B15:D15"/>
    <mergeCell ref="B16:D16"/>
    <mergeCell ref="B17:D17"/>
    <mergeCell ref="B18:D18"/>
    <mergeCell ref="B19:D19"/>
    <mergeCell ref="B20:D20"/>
    <mergeCell ref="A68:K68"/>
    <mergeCell ref="B11:D11"/>
    <mergeCell ref="E9:E10"/>
    <mergeCell ref="B9:D10"/>
    <mergeCell ref="B35:D35"/>
    <mergeCell ref="I39:J39"/>
    <mergeCell ref="K39:K41"/>
    <mergeCell ref="F40:F41"/>
    <mergeCell ref="G40:G41"/>
    <mergeCell ref="I40:I41"/>
    <mergeCell ref="B40:B41"/>
    <mergeCell ref="C40:C41"/>
    <mergeCell ref="E40:E41"/>
    <mergeCell ref="D40:D41"/>
    <mergeCell ref="C39:D39"/>
    <mergeCell ref="E39:H39"/>
    <mergeCell ref="B21:D21"/>
    <mergeCell ref="B22:D22"/>
    <mergeCell ref="B23:D23"/>
    <mergeCell ref="B24:D24"/>
    <mergeCell ref="B25:D25"/>
    <mergeCell ref="B31:D31"/>
    <mergeCell ref="B26:D26"/>
    <mergeCell ref="B27:D27"/>
    <mergeCell ref="B28:D28"/>
    <mergeCell ref="B29:D29"/>
    <mergeCell ref="B30:D30"/>
  </mergeCells>
  <phoneticPr fontId="0" type="noConversion"/>
  <conditionalFormatting sqref="K42:K66">
    <cfRule type="cellIs" dxfId="4" priority="1" operator="notEqual">
      <formula>0</formula>
    </cfRule>
  </conditionalFormatting>
  <printOptions horizontalCentered="1"/>
  <pageMargins left="0.25" right="0.25" top="0.75" bottom="0.75" header="0.3" footer="0.3"/>
  <pageSetup scale="79" orientation="landscape" r:id="rId1"/>
  <headerFooter alignWithMargins="0">
    <oddFooter>Page &amp;P&amp;R&amp;A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2:BM37"/>
  <sheetViews>
    <sheetView zoomScaleNormal="100" workbookViewId="0">
      <selection activeCell="I8" sqref="I8"/>
    </sheetView>
  </sheetViews>
  <sheetFormatPr defaultColWidth="9.140625" defaultRowHeight="15"/>
  <cols>
    <col min="1" max="1" width="17.5703125" style="9" bestFit="1" customWidth="1"/>
    <col min="2" max="2" width="11.140625" style="9" bestFit="1" customWidth="1"/>
    <col min="3" max="3" width="9.42578125" style="9" customWidth="1"/>
    <col min="4" max="4" width="7.140625" style="9" customWidth="1"/>
    <col min="5" max="5" width="12.140625" style="9" bestFit="1" customWidth="1"/>
    <col min="6" max="6" width="8.7109375" style="9" bestFit="1" customWidth="1"/>
    <col min="7" max="7" width="11.5703125" style="9" bestFit="1" customWidth="1"/>
    <col min="8" max="8" width="7.7109375" style="9" bestFit="1" customWidth="1"/>
    <col min="9" max="10" width="11.5703125" style="9" bestFit="1" customWidth="1"/>
    <col min="11" max="11" width="9.42578125" style="9" bestFit="1" customWidth="1"/>
    <col min="12" max="12" width="11.5703125" style="9" customWidth="1"/>
    <col min="13" max="13" width="11.5703125" style="9" bestFit="1" customWidth="1"/>
    <col min="14" max="14" width="5.85546875" style="9" bestFit="1" customWidth="1"/>
    <col min="15" max="15" width="11.5703125" style="9" bestFit="1" customWidth="1"/>
    <col min="16" max="16" width="5.85546875" style="9" bestFit="1" customWidth="1"/>
    <col min="17" max="17" width="11.5703125" style="9" bestFit="1" customWidth="1"/>
    <col min="18" max="18" width="5.85546875" style="9" bestFit="1" customWidth="1"/>
    <col min="19" max="19" width="11.5703125" style="9" bestFit="1" customWidth="1"/>
    <col min="20" max="20" width="5.85546875" style="9" customWidth="1"/>
    <col min="21" max="21" width="11.5703125" style="9" bestFit="1" customWidth="1"/>
    <col min="22" max="22" width="5.85546875" style="9" bestFit="1" customWidth="1"/>
    <col min="23" max="23" width="11.5703125" style="9" bestFit="1" customWidth="1"/>
    <col min="24" max="24" width="5.85546875" style="9" bestFit="1" customWidth="1"/>
    <col min="25" max="25" width="11.5703125" style="9" bestFit="1" customWidth="1"/>
    <col min="26" max="26" width="5.85546875" style="9" bestFit="1" customWidth="1"/>
    <col min="27" max="27" width="11.5703125" style="9" bestFit="1" customWidth="1"/>
    <col min="28" max="28" width="5.85546875" style="9" bestFit="1" customWidth="1"/>
    <col min="29" max="29" width="11.5703125" style="9" bestFit="1" customWidth="1"/>
    <col min="30" max="30" width="5.85546875" style="9" customWidth="1"/>
    <col min="31" max="31" width="11.5703125" style="9" bestFit="1" customWidth="1"/>
    <col min="32" max="32" width="5.85546875" style="9" bestFit="1" customWidth="1"/>
    <col min="33" max="33" width="11.5703125" style="9" bestFit="1" customWidth="1"/>
    <col min="34" max="34" width="5.85546875" style="9" bestFit="1" customWidth="1"/>
    <col min="35" max="35" width="11.5703125" style="9" bestFit="1" customWidth="1"/>
    <col min="36" max="36" width="5.85546875" style="9" bestFit="1" customWidth="1"/>
    <col min="37" max="37" width="11.5703125" style="9" bestFit="1" customWidth="1"/>
    <col min="38" max="38" width="5.85546875" style="9" bestFit="1" customWidth="1"/>
    <col min="39" max="39" width="11.5703125" style="9" bestFit="1" customWidth="1"/>
    <col min="40" max="40" width="5.85546875" style="9" customWidth="1"/>
    <col min="41" max="41" width="11.5703125" style="9" bestFit="1" customWidth="1"/>
    <col min="42" max="42" width="5.85546875" style="9" bestFit="1" customWidth="1"/>
    <col min="43" max="43" width="11.5703125" style="9" bestFit="1" customWidth="1"/>
    <col min="44" max="44" width="5.85546875" style="9" bestFit="1" customWidth="1"/>
    <col min="45" max="45" width="11.5703125" style="9" bestFit="1" customWidth="1"/>
    <col min="46" max="46" width="5.85546875" style="9" bestFit="1" customWidth="1"/>
    <col min="47" max="47" width="11.5703125" style="9" bestFit="1" customWidth="1"/>
    <col min="48" max="48" width="5.85546875" style="9" bestFit="1" customWidth="1"/>
    <col min="49" max="49" width="11.5703125" style="9" bestFit="1" customWidth="1"/>
    <col min="50" max="50" width="5.85546875" style="9" customWidth="1"/>
    <col min="51" max="51" width="11.5703125" style="9" bestFit="1" customWidth="1"/>
    <col min="52" max="52" width="5.85546875" style="9" bestFit="1" customWidth="1"/>
    <col min="53" max="53" width="11.5703125" style="9" bestFit="1" customWidth="1"/>
    <col min="54" max="54" width="5.85546875" style="9" bestFit="1" customWidth="1"/>
    <col min="55" max="55" width="11.5703125" style="9" bestFit="1" customWidth="1"/>
    <col min="56" max="56" width="5.85546875" style="9" bestFit="1" customWidth="1"/>
    <col min="57" max="57" width="11.5703125" style="9" bestFit="1" customWidth="1"/>
    <col min="58" max="58" width="5.85546875" style="9" bestFit="1" customWidth="1"/>
    <col min="59" max="59" width="11.5703125" style="9" bestFit="1" customWidth="1"/>
    <col min="60" max="60" width="5.85546875" style="9" customWidth="1"/>
    <col min="61" max="61" width="11.5703125" style="9" bestFit="1" customWidth="1"/>
    <col min="62" max="62" width="5.85546875" style="9" bestFit="1" customWidth="1"/>
    <col min="63" max="63" width="13.28515625" style="9" customWidth="1"/>
    <col min="64" max="64" width="6.5703125" style="9" bestFit="1" customWidth="1"/>
    <col min="65" max="16384" width="9.140625" style="9"/>
  </cols>
  <sheetData>
    <row r="2" spans="1:65" ht="20.25">
      <c r="A2" s="308" t="s">
        <v>39</v>
      </c>
      <c r="B2" s="308"/>
      <c r="C2" s="308"/>
      <c r="D2" s="308"/>
      <c r="E2" s="308"/>
      <c r="F2" s="308"/>
      <c r="G2" s="308"/>
      <c r="H2" s="308"/>
      <c r="I2" s="308"/>
      <c r="J2" s="308"/>
      <c r="K2" s="308"/>
      <c r="L2" s="308"/>
      <c r="M2" s="308"/>
      <c r="N2" s="308"/>
      <c r="O2" s="308"/>
      <c r="P2" s="308"/>
      <c r="Q2" s="308"/>
      <c r="R2" s="308"/>
      <c r="S2" s="308"/>
      <c r="T2" s="308"/>
      <c r="U2" s="30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row>
    <row r="3" spans="1:65" ht="20.25">
      <c r="A3" s="308" t="s">
        <v>170</v>
      </c>
      <c r="B3" s="308"/>
      <c r="C3" s="308"/>
      <c r="D3" s="308"/>
      <c r="E3" s="308"/>
      <c r="F3" s="308"/>
      <c r="G3" s="308"/>
      <c r="H3" s="308"/>
      <c r="I3" s="308"/>
      <c r="J3" s="308"/>
      <c r="K3" s="308"/>
      <c r="L3" s="308"/>
      <c r="M3" s="308"/>
      <c r="N3" s="308"/>
      <c r="O3" s="308"/>
      <c r="P3" s="308"/>
      <c r="Q3" s="308"/>
      <c r="R3" s="308"/>
      <c r="S3" s="308"/>
      <c r="T3" s="308"/>
      <c r="U3" s="30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row>
    <row r="4" spans="1:65" ht="21" thickBot="1">
      <c r="A4" s="329" t="s">
        <v>89</v>
      </c>
      <c r="B4" s="329"/>
      <c r="C4" s="329"/>
      <c r="D4" s="329"/>
      <c r="E4" s="329"/>
      <c r="F4" s="329"/>
      <c r="G4" s="329"/>
      <c r="H4" s="329"/>
      <c r="I4" s="329"/>
      <c r="J4" s="329"/>
      <c r="K4" s="329"/>
      <c r="L4" s="329"/>
      <c r="M4" s="329"/>
      <c r="N4" s="329"/>
      <c r="O4" s="329"/>
      <c r="P4" s="329"/>
      <c r="Q4" s="329"/>
      <c r="R4" s="329"/>
      <c r="S4" s="329"/>
      <c r="T4" s="329"/>
      <c r="U4" s="32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row>
    <row r="5" spans="1:65">
      <c r="A5" s="10"/>
      <c r="C5" s="10"/>
      <c r="D5" s="10"/>
      <c r="E5" s="10"/>
      <c r="F5" s="10"/>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10"/>
      <c r="BF5" s="10"/>
      <c r="BG5" s="10"/>
      <c r="BH5" s="10"/>
      <c r="BI5" s="10"/>
      <c r="BJ5" s="10"/>
      <c r="BK5" s="10"/>
      <c r="BL5" s="10"/>
      <c r="BM5" s="10"/>
    </row>
    <row r="6" spans="1:65" ht="18.75">
      <c r="A6" s="138" t="s">
        <v>74</v>
      </c>
      <c r="C6" s="10"/>
      <c r="D6" s="10"/>
      <c r="E6" s="10"/>
      <c r="F6" s="10"/>
      <c r="G6" s="10"/>
      <c r="H6" s="10"/>
      <c r="I6" s="10"/>
      <c r="J6" s="10"/>
      <c r="K6" s="185"/>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row>
    <row r="7" spans="1:65" ht="15.75" thickBo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row>
    <row r="8" spans="1:65" ht="26.25" customHeight="1">
      <c r="A8" s="23"/>
      <c r="B8" s="148"/>
      <c r="C8" s="285" t="s">
        <v>5</v>
      </c>
      <c r="D8" s="286"/>
      <c r="E8" s="287"/>
      <c r="F8" s="149"/>
      <c r="G8" s="23"/>
      <c r="H8" s="24"/>
      <c r="I8" s="24"/>
      <c r="J8" s="148"/>
      <c r="K8" s="23"/>
      <c r="L8" s="148"/>
      <c r="M8" s="285" t="s">
        <v>7</v>
      </c>
      <c r="N8" s="286"/>
      <c r="O8" s="286"/>
      <c r="P8" s="286"/>
      <c r="Q8" s="286"/>
      <c r="R8" s="286"/>
      <c r="S8" s="286"/>
      <c r="T8" s="286"/>
      <c r="U8" s="286"/>
      <c r="V8" s="287"/>
      <c r="W8" s="285" t="s">
        <v>7</v>
      </c>
      <c r="X8" s="286"/>
      <c r="Y8" s="286"/>
      <c r="Z8" s="286"/>
      <c r="AA8" s="286"/>
      <c r="AB8" s="286"/>
      <c r="AC8" s="286"/>
      <c r="AD8" s="286"/>
      <c r="AE8" s="286"/>
      <c r="AF8" s="287"/>
      <c r="AG8" s="285" t="s">
        <v>7</v>
      </c>
      <c r="AH8" s="286"/>
      <c r="AI8" s="286"/>
      <c r="AJ8" s="286"/>
      <c r="AK8" s="286"/>
      <c r="AL8" s="286"/>
      <c r="AM8" s="286"/>
      <c r="AN8" s="286"/>
      <c r="AO8" s="286"/>
      <c r="AP8" s="287"/>
      <c r="AQ8" s="285" t="s">
        <v>7</v>
      </c>
      <c r="AR8" s="286"/>
      <c r="AS8" s="286"/>
      <c r="AT8" s="286"/>
      <c r="AU8" s="286"/>
      <c r="AV8" s="286"/>
      <c r="AW8" s="286"/>
      <c r="AX8" s="286"/>
      <c r="AY8" s="286"/>
      <c r="AZ8" s="287"/>
      <c r="BA8" s="285" t="s">
        <v>7</v>
      </c>
      <c r="BB8" s="286"/>
      <c r="BC8" s="286"/>
      <c r="BD8" s="286"/>
      <c r="BE8" s="286"/>
      <c r="BF8" s="286"/>
      <c r="BG8" s="286"/>
      <c r="BH8" s="286"/>
      <c r="BI8" s="286"/>
      <c r="BJ8" s="287"/>
      <c r="BK8" s="314" t="s">
        <v>12</v>
      </c>
      <c r="BL8" s="315"/>
    </row>
    <row r="9" spans="1:65" ht="30" thickBot="1">
      <c r="A9" s="26" t="s">
        <v>4</v>
      </c>
      <c r="B9" s="150" t="s">
        <v>42</v>
      </c>
      <c r="C9" s="152" t="s">
        <v>96</v>
      </c>
      <c r="D9" s="71" t="s">
        <v>6</v>
      </c>
      <c r="E9" s="142" t="s">
        <v>67</v>
      </c>
      <c r="F9" s="151" t="s">
        <v>71</v>
      </c>
      <c r="G9" s="141" t="s">
        <v>0</v>
      </c>
      <c r="H9" s="27" t="s">
        <v>57</v>
      </c>
      <c r="I9" s="71" t="s">
        <v>3</v>
      </c>
      <c r="J9" s="142" t="s">
        <v>1</v>
      </c>
      <c r="K9" s="152" t="s">
        <v>116</v>
      </c>
      <c r="L9" s="97" t="s">
        <v>117</v>
      </c>
      <c r="M9" s="153">
        <f>'2. Proposed Usage'!A11</f>
        <v>0</v>
      </c>
      <c r="N9" s="154" t="s">
        <v>8</v>
      </c>
      <c r="O9" s="155">
        <f>'2. Proposed Usage'!A12</f>
        <v>0</v>
      </c>
      <c r="P9" s="154" t="s">
        <v>8</v>
      </c>
      <c r="Q9" s="155">
        <f>'2. Proposed Usage'!A13</f>
        <v>0</v>
      </c>
      <c r="R9" s="154" t="s">
        <v>8</v>
      </c>
      <c r="S9" s="155">
        <f>'2. Proposed Usage'!A14</f>
        <v>0</v>
      </c>
      <c r="T9" s="154" t="s">
        <v>8</v>
      </c>
      <c r="U9" s="155">
        <f>'2. Proposed Usage'!A15</f>
        <v>0</v>
      </c>
      <c r="V9" s="156" t="s">
        <v>8</v>
      </c>
      <c r="W9" s="153">
        <f>'2. Proposed Usage'!A16</f>
        <v>0</v>
      </c>
      <c r="X9" s="154" t="s">
        <v>8</v>
      </c>
      <c r="Y9" s="155">
        <f>'2. Proposed Usage'!A17</f>
        <v>0</v>
      </c>
      <c r="Z9" s="154" t="s">
        <v>8</v>
      </c>
      <c r="AA9" s="155">
        <f>'2. Proposed Usage'!A18</f>
        <v>0</v>
      </c>
      <c r="AB9" s="154" t="s">
        <v>8</v>
      </c>
      <c r="AC9" s="155">
        <f>'2. Proposed Usage'!A19</f>
        <v>0</v>
      </c>
      <c r="AD9" s="154" t="s">
        <v>8</v>
      </c>
      <c r="AE9" s="155">
        <f>'2. Proposed Usage'!A20</f>
        <v>0</v>
      </c>
      <c r="AF9" s="156" t="s">
        <v>8</v>
      </c>
      <c r="AG9" s="153">
        <f>'2. Proposed Usage'!A21</f>
        <v>0</v>
      </c>
      <c r="AH9" s="154" t="s">
        <v>8</v>
      </c>
      <c r="AI9" s="155">
        <f>'2. Proposed Usage'!A22</f>
        <v>0</v>
      </c>
      <c r="AJ9" s="154" t="s">
        <v>8</v>
      </c>
      <c r="AK9" s="155">
        <f>'2. Proposed Usage'!A23</f>
        <v>0</v>
      </c>
      <c r="AL9" s="154" t="s">
        <v>8</v>
      </c>
      <c r="AM9" s="155">
        <f>'2. Proposed Usage'!A24</f>
        <v>0</v>
      </c>
      <c r="AN9" s="154" t="s">
        <v>8</v>
      </c>
      <c r="AO9" s="155">
        <f>'2. Proposed Usage'!A25</f>
        <v>0</v>
      </c>
      <c r="AP9" s="156" t="s">
        <v>8</v>
      </c>
      <c r="AQ9" s="153">
        <f>'2. Proposed Usage'!A26</f>
        <v>0</v>
      </c>
      <c r="AR9" s="154" t="s">
        <v>8</v>
      </c>
      <c r="AS9" s="155">
        <f>'2. Proposed Usage'!A27</f>
        <v>0</v>
      </c>
      <c r="AT9" s="154" t="s">
        <v>8</v>
      </c>
      <c r="AU9" s="155">
        <f>'2. Proposed Usage'!A28</f>
        <v>0</v>
      </c>
      <c r="AV9" s="154" t="s">
        <v>8</v>
      </c>
      <c r="AW9" s="155">
        <f>'2. Proposed Usage'!A29</f>
        <v>0</v>
      </c>
      <c r="AX9" s="154" t="s">
        <v>8</v>
      </c>
      <c r="AY9" s="155">
        <f>'2. Proposed Usage'!A30</f>
        <v>0</v>
      </c>
      <c r="AZ9" s="156" t="s">
        <v>8</v>
      </c>
      <c r="BA9" s="153">
        <f>'2. Proposed Usage'!A31</f>
        <v>0</v>
      </c>
      <c r="BB9" s="154" t="s">
        <v>8</v>
      </c>
      <c r="BC9" s="155">
        <f>'2. Proposed Usage'!A32</f>
        <v>0</v>
      </c>
      <c r="BD9" s="154" t="s">
        <v>8</v>
      </c>
      <c r="BE9" s="155">
        <f>'2. Proposed Usage'!A33</f>
        <v>0</v>
      </c>
      <c r="BF9" s="154" t="s">
        <v>8</v>
      </c>
      <c r="BG9" s="155">
        <f>'2. Proposed Usage'!A34</f>
        <v>0</v>
      </c>
      <c r="BH9" s="154" t="s">
        <v>8</v>
      </c>
      <c r="BI9" s="155">
        <f>'2. Proposed Usage'!A35</f>
        <v>0</v>
      </c>
      <c r="BJ9" s="156" t="s">
        <v>8</v>
      </c>
      <c r="BK9" s="316"/>
      <c r="BL9" s="317"/>
    </row>
    <row r="10" spans="1:65">
      <c r="A10" s="80"/>
      <c r="B10" s="12"/>
      <c r="C10" s="13"/>
      <c r="D10" s="13"/>
      <c r="E10" s="13"/>
      <c r="F10" s="33"/>
      <c r="G10" s="216"/>
      <c r="H10" s="70"/>
      <c r="I10" s="84">
        <f>+G10*H10</f>
        <v>0</v>
      </c>
      <c r="J10" s="85">
        <f t="shared" ref="J10:J25" si="0">G10+I10</f>
        <v>0</v>
      </c>
      <c r="K10" s="83"/>
      <c r="L10" s="86">
        <f t="shared" ref="L10:L25" si="1">J10*K10</f>
        <v>0</v>
      </c>
      <c r="M10" s="87">
        <f>$L10*N10</f>
        <v>0</v>
      </c>
      <c r="N10" s="15">
        <v>0</v>
      </c>
      <c r="O10" s="87">
        <f>$L10*P10</f>
        <v>0</v>
      </c>
      <c r="P10" s="15">
        <v>0</v>
      </c>
      <c r="Q10" s="87">
        <f>$L10*R10</f>
        <v>0</v>
      </c>
      <c r="R10" s="15">
        <v>0</v>
      </c>
      <c r="S10" s="87">
        <f>$L10*T10</f>
        <v>0</v>
      </c>
      <c r="T10" s="15">
        <v>0</v>
      </c>
      <c r="U10" s="87">
        <f>$L10*V10</f>
        <v>0</v>
      </c>
      <c r="V10" s="15">
        <v>0</v>
      </c>
      <c r="W10" s="87">
        <f>$L10*X10</f>
        <v>0</v>
      </c>
      <c r="X10" s="15">
        <v>0</v>
      </c>
      <c r="Y10" s="87">
        <f>$L10*Z10</f>
        <v>0</v>
      </c>
      <c r="Z10" s="15">
        <v>0</v>
      </c>
      <c r="AA10" s="87">
        <f>$L10*AB10</f>
        <v>0</v>
      </c>
      <c r="AB10" s="15">
        <v>0</v>
      </c>
      <c r="AC10" s="87">
        <f>$L10*AD10</f>
        <v>0</v>
      </c>
      <c r="AD10" s="15">
        <v>0</v>
      </c>
      <c r="AE10" s="87">
        <f>$L10*AF10</f>
        <v>0</v>
      </c>
      <c r="AF10" s="15">
        <v>0</v>
      </c>
      <c r="AG10" s="87">
        <f>$L10*AH10</f>
        <v>0</v>
      </c>
      <c r="AH10" s="15">
        <v>0</v>
      </c>
      <c r="AI10" s="87">
        <f>$L10*AJ10</f>
        <v>0</v>
      </c>
      <c r="AJ10" s="15">
        <v>0</v>
      </c>
      <c r="AK10" s="87">
        <f>$L10*AL10</f>
        <v>0</v>
      </c>
      <c r="AL10" s="15">
        <v>0</v>
      </c>
      <c r="AM10" s="87">
        <f>$L10*AN10</f>
        <v>0</v>
      </c>
      <c r="AN10" s="15">
        <v>0</v>
      </c>
      <c r="AO10" s="87">
        <f>$L10*AP10</f>
        <v>0</v>
      </c>
      <c r="AP10" s="15">
        <v>0</v>
      </c>
      <c r="AQ10" s="87">
        <f>$L10*AR10</f>
        <v>0</v>
      </c>
      <c r="AR10" s="15">
        <v>0</v>
      </c>
      <c r="AS10" s="87">
        <f>$L10*AT10</f>
        <v>0</v>
      </c>
      <c r="AT10" s="15">
        <v>0</v>
      </c>
      <c r="AU10" s="87">
        <f>$L10*AV10</f>
        <v>0</v>
      </c>
      <c r="AV10" s="15">
        <v>0</v>
      </c>
      <c r="AW10" s="87">
        <f>$L10*AX10</f>
        <v>0</v>
      </c>
      <c r="AX10" s="15">
        <v>0</v>
      </c>
      <c r="AY10" s="87">
        <f>$L10*AZ10</f>
        <v>0</v>
      </c>
      <c r="AZ10" s="15">
        <v>0</v>
      </c>
      <c r="BA10" s="87">
        <f>$L10*BB10</f>
        <v>0</v>
      </c>
      <c r="BB10" s="15">
        <v>0</v>
      </c>
      <c r="BC10" s="87">
        <f>$L10*BD10</f>
        <v>0</v>
      </c>
      <c r="BD10" s="15">
        <v>0</v>
      </c>
      <c r="BE10" s="87">
        <f>$L10*BF10</f>
        <v>0</v>
      </c>
      <c r="BF10" s="15">
        <v>0</v>
      </c>
      <c r="BG10" s="87">
        <f>$L10*BH10</f>
        <v>0</v>
      </c>
      <c r="BH10" s="15">
        <v>0</v>
      </c>
      <c r="BI10" s="87">
        <f>$L10*BJ10</f>
        <v>0</v>
      </c>
      <c r="BJ10" s="15">
        <v>0</v>
      </c>
      <c r="BK10" s="88">
        <f>BA10+BC10+BE10+BG10+BI10+AY10+AW10+AU10+AS10+AQ10+AO10+AM10+AK10+AI10+AG10+AE10+AC10+AA10+Y10+W10+U10+S10+Q10+O10+M10</f>
        <v>0</v>
      </c>
      <c r="BL10" s="102">
        <f>BB10+BD10+BF10+BH10+BJ10+AZ10+AX10+AV10+AT10+AR10+AP10+AN10+AL10+AJ10+AH10+AF10+AD10+AB10+Z10+X10+V10+T10+R10+P10+N10</f>
        <v>0</v>
      </c>
    </row>
    <row r="11" spans="1:65">
      <c r="A11" s="80"/>
      <c r="B11" s="12"/>
      <c r="C11" s="13"/>
      <c r="D11" s="13"/>
      <c r="E11" s="13"/>
      <c r="F11" s="33"/>
      <c r="G11" s="216"/>
      <c r="H11" s="70"/>
      <c r="I11" s="84">
        <f t="shared" ref="I11:I25" si="2">+G11*H11</f>
        <v>0</v>
      </c>
      <c r="J11" s="85">
        <f t="shared" si="0"/>
        <v>0</v>
      </c>
      <c r="K11" s="83"/>
      <c r="L11" s="86">
        <f t="shared" si="1"/>
        <v>0</v>
      </c>
      <c r="M11" s="87">
        <f>$L11*N11</f>
        <v>0</v>
      </c>
      <c r="N11" s="15">
        <v>0</v>
      </c>
      <c r="O11" s="87">
        <f>$L11*P11</f>
        <v>0</v>
      </c>
      <c r="P11" s="15">
        <v>0</v>
      </c>
      <c r="Q11" s="87">
        <f>$L11*R11</f>
        <v>0</v>
      </c>
      <c r="R11" s="15">
        <v>0</v>
      </c>
      <c r="S11" s="87">
        <f>$L11*T11</f>
        <v>0</v>
      </c>
      <c r="T11" s="15">
        <v>0</v>
      </c>
      <c r="U11" s="87">
        <f>$L11*V11</f>
        <v>0</v>
      </c>
      <c r="V11" s="15">
        <v>0</v>
      </c>
      <c r="W11" s="87">
        <f>$L11*X11</f>
        <v>0</v>
      </c>
      <c r="X11" s="15">
        <v>0</v>
      </c>
      <c r="Y11" s="87">
        <f>$L11*Z11</f>
        <v>0</v>
      </c>
      <c r="Z11" s="15">
        <v>0</v>
      </c>
      <c r="AA11" s="87">
        <f>$L11*AB11</f>
        <v>0</v>
      </c>
      <c r="AB11" s="15">
        <v>0</v>
      </c>
      <c r="AC11" s="87">
        <f>$L11*AD11</f>
        <v>0</v>
      </c>
      <c r="AD11" s="15">
        <v>0</v>
      </c>
      <c r="AE11" s="87">
        <f>$L11*AF11</f>
        <v>0</v>
      </c>
      <c r="AF11" s="15">
        <v>0</v>
      </c>
      <c r="AG11" s="87">
        <f>$L11*AH11</f>
        <v>0</v>
      </c>
      <c r="AH11" s="15">
        <v>0</v>
      </c>
      <c r="AI11" s="87">
        <f>$L11*AJ11</f>
        <v>0</v>
      </c>
      <c r="AJ11" s="15">
        <v>0</v>
      </c>
      <c r="AK11" s="87">
        <f>$L11*AL11</f>
        <v>0</v>
      </c>
      <c r="AL11" s="15">
        <v>0</v>
      </c>
      <c r="AM11" s="87">
        <f>$L11*AN11</f>
        <v>0</v>
      </c>
      <c r="AN11" s="15">
        <v>0</v>
      </c>
      <c r="AO11" s="87">
        <f>$L11*AP11</f>
        <v>0</v>
      </c>
      <c r="AP11" s="15">
        <v>0</v>
      </c>
      <c r="AQ11" s="87">
        <f>$L11*AR11</f>
        <v>0</v>
      </c>
      <c r="AR11" s="15">
        <v>0</v>
      </c>
      <c r="AS11" s="87">
        <f>$L11*AT11</f>
        <v>0</v>
      </c>
      <c r="AT11" s="15">
        <v>0</v>
      </c>
      <c r="AU11" s="87">
        <f>$L11*AV11</f>
        <v>0</v>
      </c>
      <c r="AV11" s="15">
        <v>0</v>
      </c>
      <c r="AW11" s="87">
        <f>$L11*AX11</f>
        <v>0</v>
      </c>
      <c r="AX11" s="15">
        <v>0</v>
      </c>
      <c r="AY11" s="87">
        <f>$L11*AZ11</f>
        <v>0</v>
      </c>
      <c r="AZ11" s="15">
        <v>0</v>
      </c>
      <c r="BA11" s="87">
        <f>$L11*BB11</f>
        <v>0</v>
      </c>
      <c r="BB11" s="15">
        <v>0</v>
      </c>
      <c r="BC11" s="87">
        <f>$L11*BD11</f>
        <v>0</v>
      </c>
      <c r="BD11" s="15">
        <v>0</v>
      </c>
      <c r="BE11" s="87">
        <f>$L11*BF11</f>
        <v>0</v>
      </c>
      <c r="BF11" s="15">
        <v>0</v>
      </c>
      <c r="BG11" s="87">
        <f>$L11*BH11</f>
        <v>0</v>
      </c>
      <c r="BH11" s="15">
        <v>0</v>
      </c>
      <c r="BI11" s="87">
        <f>$L11*BJ11</f>
        <v>0</v>
      </c>
      <c r="BJ11" s="15">
        <v>0</v>
      </c>
      <c r="BK11" s="88">
        <f>BA11+BC11+BE11+BG11+BI11+AY11+AW11+AU11+AS11+AQ11+AO11+AM11+AK11+AI11+AG11+AE11+AC11+AA11+Y11+W11+U11+S11+Q11+O11+M11</f>
        <v>0</v>
      </c>
      <c r="BL11" s="102">
        <f t="shared" ref="BL11:BL25" si="3">BB11+BD11+BF11+BH11+BJ11+AZ11+AX11+AV11+AT11+AR11+AP11+AN11+AL11+AJ11+AH11+AF11+AD11+AB11+Z11+X11+V11+T11+R11+P11+N11</f>
        <v>0</v>
      </c>
    </row>
    <row r="12" spans="1:65">
      <c r="A12" s="80"/>
      <c r="B12" s="12"/>
      <c r="C12" s="13"/>
      <c r="D12" s="13"/>
      <c r="E12" s="13"/>
      <c r="F12" s="13"/>
      <c r="G12" s="216"/>
      <c r="H12" s="70"/>
      <c r="I12" s="84">
        <f t="shared" si="2"/>
        <v>0</v>
      </c>
      <c r="J12" s="85">
        <f t="shared" si="0"/>
        <v>0</v>
      </c>
      <c r="K12" s="83"/>
      <c r="L12" s="86">
        <f t="shared" si="1"/>
        <v>0</v>
      </c>
      <c r="M12" s="84">
        <f t="shared" ref="M12:M25" si="4">$L12*N12</f>
        <v>0</v>
      </c>
      <c r="N12" s="15">
        <v>0</v>
      </c>
      <c r="O12" s="84">
        <f t="shared" ref="O12:O25" si="5">$L12*P12</f>
        <v>0</v>
      </c>
      <c r="P12" s="15">
        <v>0</v>
      </c>
      <c r="Q12" s="84">
        <f t="shared" ref="Q12:Q25" si="6">$L12*R12</f>
        <v>0</v>
      </c>
      <c r="R12" s="15">
        <v>0</v>
      </c>
      <c r="S12" s="84">
        <f t="shared" ref="S12:S25" si="7">$L12*T12</f>
        <v>0</v>
      </c>
      <c r="T12" s="15">
        <v>0</v>
      </c>
      <c r="U12" s="84">
        <f t="shared" ref="U12:U25" si="8">$L12*V12</f>
        <v>0</v>
      </c>
      <c r="V12" s="15">
        <v>0</v>
      </c>
      <c r="W12" s="84">
        <f t="shared" ref="W12:W25" si="9">$L12*X12</f>
        <v>0</v>
      </c>
      <c r="X12" s="15">
        <v>0</v>
      </c>
      <c r="Y12" s="84">
        <f t="shared" ref="Y12:Y25" si="10">$L12*Z12</f>
        <v>0</v>
      </c>
      <c r="Z12" s="15">
        <v>0</v>
      </c>
      <c r="AA12" s="84">
        <f t="shared" ref="AA12:AA25" si="11">$L12*AB12</f>
        <v>0</v>
      </c>
      <c r="AB12" s="15">
        <v>0</v>
      </c>
      <c r="AC12" s="84">
        <f t="shared" ref="AC12:AC25" si="12">$L12*AD12</f>
        <v>0</v>
      </c>
      <c r="AD12" s="15">
        <v>0</v>
      </c>
      <c r="AE12" s="84">
        <f t="shared" ref="AE12:AE25" si="13">$L12*AF12</f>
        <v>0</v>
      </c>
      <c r="AF12" s="15">
        <v>0</v>
      </c>
      <c r="AG12" s="84">
        <f t="shared" ref="AG12:AG25" si="14">$L12*AH12</f>
        <v>0</v>
      </c>
      <c r="AH12" s="15">
        <v>0</v>
      </c>
      <c r="AI12" s="84">
        <f t="shared" ref="AI12:AI25" si="15">$L12*AJ12</f>
        <v>0</v>
      </c>
      <c r="AJ12" s="15">
        <v>0</v>
      </c>
      <c r="AK12" s="84">
        <f t="shared" ref="AK12:AK25" si="16">$L12*AL12</f>
        <v>0</v>
      </c>
      <c r="AL12" s="15">
        <v>0</v>
      </c>
      <c r="AM12" s="84">
        <f t="shared" ref="AM12:AM25" si="17">$L12*AN12</f>
        <v>0</v>
      </c>
      <c r="AN12" s="15">
        <v>0</v>
      </c>
      <c r="AO12" s="84">
        <f t="shared" ref="AO12:AO25" si="18">$L12*AP12</f>
        <v>0</v>
      </c>
      <c r="AP12" s="15">
        <v>0</v>
      </c>
      <c r="AQ12" s="84">
        <f t="shared" ref="AQ12:AQ25" si="19">$L12*AR12</f>
        <v>0</v>
      </c>
      <c r="AR12" s="15">
        <v>0</v>
      </c>
      <c r="AS12" s="84">
        <f t="shared" ref="AS12:AS25" si="20">$L12*AT12</f>
        <v>0</v>
      </c>
      <c r="AT12" s="15">
        <v>0</v>
      </c>
      <c r="AU12" s="84">
        <f t="shared" ref="AU12:AU25" si="21">$L12*AV12</f>
        <v>0</v>
      </c>
      <c r="AV12" s="15">
        <v>0</v>
      </c>
      <c r="AW12" s="84">
        <f t="shared" ref="AW12:AW25" si="22">$L12*AX12</f>
        <v>0</v>
      </c>
      <c r="AX12" s="15">
        <v>0</v>
      </c>
      <c r="AY12" s="84">
        <f t="shared" ref="AY12:AY25" si="23">$L12*AZ12</f>
        <v>0</v>
      </c>
      <c r="AZ12" s="15">
        <v>0</v>
      </c>
      <c r="BA12" s="84">
        <f t="shared" ref="BA12:BA25" si="24">$L12*BB12</f>
        <v>0</v>
      </c>
      <c r="BB12" s="15">
        <v>0</v>
      </c>
      <c r="BC12" s="84">
        <f t="shared" ref="BC12:BC25" si="25">$L12*BD12</f>
        <v>0</v>
      </c>
      <c r="BD12" s="15">
        <v>0</v>
      </c>
      <c r="BE12" s="84">
        <f t="shared" ref="BE12:BE25" si="26">$L12*BF12</f>
        <v>0</v>
      </c>
      <c r="BF12" s="15">
        <v>0</v>
      </c>
      <c r="BG12" s="84">
        <f t="shared" ref="BG12:BG25" si="27">$L12*BH12</f>
        <v>0</v>
      </c>
      <c r="BH12" s="15">
        <v>0</v>
      </c>
      <c r="BI12" s="84">
        <f t="shared" ref="BI12:BI25" si="28">$L12*BJ12</f>
        <v>0</v>
      </c>
      <c r="BJ12" s="15">
        <v>0</v>
      </c>
      <c r="BK12" s="88">
        <f t="shared" ref="BK12:BK25" si="29">BA12+BC12+BE12+BG12+BI12+AY12+AW12+AU12+AS12+AQ12+AO12+AM12+AK12+AI12+AG12+AE12+AC12+AA12+Y12+W12+U12+S12+Q12+O12+M12</f>
        <v>0</v>
      </c>
      <c r="BL12" s="102">
        <f t="shared" si="3"/>
        <v>0</v>
      </c>
    </row>
    <row r="13" spans="1:65" ht="14.25" customHeight="1">
      <c r="A13" s="80"/>
      <c r="B13" s="12"/>
      <c r="C13" s="13"/>
      <c r="D13" s="13"/>
      <c r="E13" s="13"/>
      <c r="F13" s="13"/>
      <c r="G13" s="216"/>
      <c r="H13" s="70"/>
      <c r="I13" s="84">
        <f t="shared" si="2"/>
        <v>0</v>
      </c>
      <c r="J13" s="85">
        <f t="shared" si="0"/>
        <v>0</v>
      </c>
      <c r="K13" s="83"/>
      <c r="L13" s="86">
        <f t="shared" si="1"/>
        <v>0</v>
      </c>
      <c r="M13" s="84">
        <f t="shared" si="4"/>
        <v>0</v>
      </c>
      <c r="N13" s="15">
        <v>0</v>
      </c>
      <c r="O13" s="84">
        <f t="shared" si="5"/>
        <v>0</v>
      </c>
      <c r="P13" s="15">
        <v>0</v>
      </c>
      <c r="Q13" s="84">
        <f t="shared" si="6"/>
        <v>0</v>
      </c>
      <c r="R13" s="15">
        <v>0</v>
      </c>
      <c r="S13" s="84">
        <f t="shared" si="7"/>
        <v>0</v>
      </c>
      <c r="T13" s="15">
        <v>0</v>
      </c>
      <c r="U13" s="84">
        <f t="shared" si="8"/>
        <v>0</v>
      </c>
      <c r="V13" s="15">
        <v>0</v>
      </c>
      <c r="W13" s="84">
        <f t="shared" si="9"/>
        <v>0</v>
      </c>
      <c r="X13" s="15">
        <v>0</v>
      </c>
      <c r="Y13" s="84">
        <f t="shared" si="10"/>
        <v>0</v>
      </c>
      <c r="Z13" s="15">
        <v>0</v>
      </c>
      <c r="AA13" s="84">
        <f t="shared" si="11"/>
        <v>0</v>
      </c>
      <c r="AB13" s="15">
        <v>0</v>
      </c>
      <c r="AC13" s="84">
        <f t="shared" si="12"/>
        <v>0</v>
      </c>
      <c r="AD13" s="15">
        <v>0</v>
      </c>
      <c r="AE13" s="84">
        <f t="shared" si="13"/>
        <v>0</v>
      </c>
      <c r="AF13" s="15">
        <v>0</v>
      </c>
      <c r="AG13" s="84">
        <f t="shared" si="14"/>
        <v>0</v>
      </c>
      <c r="AH13" s="15">
        <v>0</v>
      </c>
      <c r="AI13" s="84">
        <f t="shared" si="15"/>
        <v>0</v>
      </c>
      <c r="AJ13" s="15">
        <v>0</v>
      </c>
      <c r="AK13" s="84">
        <f t="shared" si="16"/>
        <v>0</v>
      </c>
      <c r="AL13" s="15">
        <v>0</v>
      </c>
      <c r="AM13" s="84">
        <f t="shared" si="17"/>
        <v>0</v>
      </c>
      <c r="AN13" s="15">
        <v>0</v>
      </c>
      <c r="AO13" s="84">
        <f t="shared" si="18"/>
        <v>0</v>
      </c>
      <c r="AP13" s="15">
        <v>0</v>
      </c>
      <c r="AQ13" s="84">
        <f t="shared" si="19"/>
        <v>0</v>
      </c>
      <c r="AR13" s="15">
        <v>0</v>
      </c>
      <c r="AS13" s="84">
        <f t="shared" si="20"/>
        <v>0</v>
      </c>
      <c r="AT13" s="15">
        <v>0</v>
      </c>
      <c r="AU13" s="84">
        <f t="shared" si="21"/>
        <v>0</v>
      </c>
      <c r="AV13" s="15">
        <v>0</v>
      </c>
      <c r="AW13" s="84">
        <f t="shared" si="22"/>
        <v>0</v>
      </c>
      <c r="AX13" s="15">
        <v>0</v>
      </c>
      <c r="AY13" s="84">
        <f t="shared" si="23"/>
        <v>0</v>
      </c>
      <c r="AZ13" s="15">
        <v>0</v>
      </c>
      <c r="BA13" s="84">
        <f t="shared" si="24"/>
        <v>0</v>
      </c>
      <c r="BB13" s="15">
        <v>0</v>
      </c>
      <c r="BC13" s="84">
        <f t="shared" si="25"/>
        <v>0</v>
      </c>
      <c r="BD13" s="15">
        <v>0</v>
      </c>
      <c r="BE13" s="84">
        <f t="shared" si="26"/>
        <v>0</v>
      </c>
      <c r="BF13" s="15">
        <v>0</v>
      </c>
      <c r="BG13" s="84">
        <f t="shared" si="27"/>
        <v>0</v>
      </c>
      <c r="BH13" s="15">
        <v>0</v>
      </c>
      <c r="BI13" s="84">
        <f t="shared" si="28"/>
        <v>0</v>
      </c>
      <c r="BJ13" s="15">
        <v>0</v>
      </c>
      <c r="BK13" s="88">
        <f t="shared" si="29"/>
        <v>0</v>
      </c>
      <c r="BL13" s="102">
        <f t="shared" si="3"/>
        <v>0</v>
      </c>
    </row>
    <row r="14" spans="1:65">
      <c r="A14" s="80"/>
      <c r="B14" s="12"/>
      <c r="C14" s="13"/>
      <c r="D14" s="13"/>
      <c r="E14" s="16"/>
      <c r="F14" s="16"/>
      <c r="G14" s="216"/>
      <c r="H14" s="70"/>
      <c r="I14" s="84">
        <f t="shared" si="2"/>
        <v>0</v>
      </c>
      <c r="J14" s="85">
        <f t="shared" si="0"/>
        <v>0</v>
      </c>
      <c r="K14" s="83"/>
      <c r="L14" s="86">
        <f t="shared" si="1"/>
        <v>0</v>
      </c>
      <c r="M14" s="84">
        <f t="shared" si="4"/>
        <v>0</v>
      </c>
      <c r="N14" s="15">
        <v>0</v>
      </c>
      <c r="O14" s="84">
        <f t="shared" si="5"/>
        <v>0</v>
      </c>
      <c r="P14" s="15">
        <v>0</v>
      </c>
      <c r="Q14" s="84">
        <f t="shared" si="6"/>
        <v>0</v>
      </c>
      <c r="R14" s="15">
        <v>0</v>
      </c>
      <c r="S14" s="84">
        <f t="shared" si="7"/>
        <v>0</v>
      </c>
      <c r="T14" s="15">
        <v>0</v>
      </c>
      <c r="U14" s="84">
        <f t="shared" si="8"/>
        <v>0</v>
      </c>
      <c r="V14" s="15">
        <v>0</v>
      </c>
      <c r="W14" s="84">
        <f t="shared" si="9"/>
        <v>0</v>
      </c>
      <c r="X14" s="15">
        <v>0</v>
      </c>
      <c r="Y14" s="84">
        <f t="shared" si="10"/>
        <v>0</v>
      </c>
      <c r="Z14" s="15">
        <v>0</v>
      </c>
      <c r="AA14" s="84">
        <f t="shared" si="11"/>
        <v>0</v>
      </c>
      <c r="AB14" s="15">
        <v>0</v>
      </c>
      <c r="AC14" s="84">
        <f t="shared" si="12"/>
        <v>0</v>
      </c>
      <c r="AD14" s="15">
        <v>0</v>
      </c>
      <c r="AE14" s="84">
        <f t="shared" si="13"/>
        <v>0</v>
      </c>
      <c r="AF14" s="15">
        <v>0</v>
      </c>
      <c r="AG14" s="84">
        <f t="shared" si="14"/>
        <v>0</v>
      </c>
      <c r="AH14" s="15">
        <v>0</v>
      </c>
      <c r="AI14" s="84">
        <f t="shared" si="15"/>
        <v>0</v>
      </c>
      <c r="AJ14" s="15">
        <v>0</v>
      </c>
      <c r="AK14" s="84">
        <f t="shared" si="16"/>
        <v>0</v>
      </c>
      <c r="AL14" s="15">
        <v>0</v>
      </c>
      <c r="AM14" s="84">
        <f t="shared" si="17"/>
        <v>0</v>
      </c>
      <c r="AN14" s="15">
        <v>0</v>
      </c>
      <c r="AO14" s="84">
        <f t="shared" si="18"/>
        <v>0</v>
      </c>
      <c r="AP14" s="15">
        <v>0</v>
      </c>
      <c r="AQ14" s="84">
        <f t="shared" si="19"/>
        <v>0</v>
      </c>
      <c r="AR14" s="15">
        <v>0</v>
      </c>
      <c r="AS14" s="84">
        <f t="shared" si="20"/>
        <v>0</v>
      </c>
      <c r="AT14" s="15">
        <v>0</v>
      </c>
      <c r="AU14" s="84">
        <f t="shared" si="21"/>
        <v>0</v>
      </c>
      <c r="AV14" s="15">
        <v>0</v>
      </c>
      <c r="AW14" s="84">
        <f t="shared" si="22"/>
        <v>0</v>
      </c>
      <c r="AX14" s="15">
        <v>0</v>
      </c>
      <c r="AY14" s="84">
        <f t="shared" si="23"/>
        <v>0</v>
      </c>
      <c r="AZ14" s="15">
        <v>0</v>
      </c>
      <c r="BA14" s="84">
        <f t="shared" si="24"/>
        <v>0</v>
      </c>
      <c r="BB14" s="15">
        <v>0</v>
      </c>
      <c r="BC14" s="84">
        <f t="shared" si="25"/>
        <v>0</v>
      </c>
      <c r="BD14" s="15">
        <v>0</v>
      </c>
      <c r="BE14" s="84">
        <f t="shared" si="26"/>
        <v>0</v>
      </c>
      <c r="BF14" s="15">
        <v>0</v>
      </c>
      <c r="BG14" s="84">
        <f t="shared" si="27"/>
        <v>0</v>
      </c>
      <c r="BH14" s="15">
        <v>0</v>
      </c>
      <c r="BI14" s="84">
        <f t="shared" si="28"/>
        <v>0</v>
      </c>
      <c r="BJ14" s="15">
        <v>0</v>
      </c>
      <c r="BK14" s="88">
        <f t="shared" si="29"/>
        <v>0</v>
      </c>
      <c r="BL14" s="102">
        <f t="shared" si="3"/>
        <v>0</v>
      </c>
    </row>
    <row r="15" spans="1:65">
      <c r="A15" s="80"/>
      <c r="B15" s="12"/>
      <c r="C15" s="13"/>
      <c r="D15" s="13"/>
      <c r="E15" s="13"/>
      <c r="F15" s="13"/>
      <c r="G15" s="216"/>
      <c r="H15" s="70"/>
      <c r="I15" s="84">
        <f t="shared" si="2"/>
        <v>0</v>
      </c>
      <c r="J15" s="85">
        <f t="shared" si="0"/>
        <v>0</v>
      </c>
      <c r="K15" s="83"/>
      <c r="L15" s="86">
        <f t="shared" si="1"/>
        <v>0</v>
      </c>
      <c r="M15" s="84">
        <f t="shared" si="4"/>
        <v>0</v>
      </c>
      <c r="N15" s="15">
        <v>0</v>
      </c>
      <c r="O15" s="84">
        <f t="shared" si="5"/>
        <v>0</v>
      </c>
      <c r="P15" s="15">
        <v>0</v>
      </c>
      <c r="Q15" s="84">
        <f t="shared" si="6"/>
        <v>0</v>
      </c>
      <c r="R15" s="15">
        <v>0</v>
      </c>
      <c r="S15" s="84">
        <f t="shared" si="7"/>
        <v>0</v>
      </c>
      <c r="T15" s="15">
        <v>0</v>
      </c>
      <c r="U15" s="84">
        <f t="shared" si="8"/>
        <v>0</v>
      </c>
      <c r="V15" s="15">
        <v>0</v>
      </c>
      <c r="W15" s="84">
        <f t="shared" si="9"/>
        <v>0</v>
      </c>
      <c r="X15" s="15">
        <v>0</v>
      </c>
      <c r="Y15" s="84">
        <f t="shared" si="10"/>
        <v>0</v>
      </c>
      <c r="Z15" s="15">
        <v>0</v>
      </c>
      <c r="AA15" s="84">
        <f t="shared" si="11"/>
        <v>0</v>
      </c>
      <c r="AB15" s="15">
        <v>0</v>
      </c>
      <c r="AC15" s="84">
        <f t="shared" si="12"/>
        <v>0</v>
      </c>
      <c r="AD15" s="15">
        <v>0</v>
      </c>
      <c r="AE15" s="84">
        <f t="shared" si="13"/>
        <v>0</v>
      </c>
      <c r="AF15" s="15">
        <v>0</v>
      </c>
      <c r="AG15" s="84">
        <f t="shared" si="14"/>
        <v>0</v>
      </c>
      <c r="AH15" s="15">
        <v>0</v>
      </c>
      <c r="AI15" s="84">
        <f t="shared" si="15"/>
        <v>0</v>
      </c>
      <c r="AJ15" s="15">
        <v>0</v>
      </c>
      <c r="AK15" s="84">
        <f t="shared" si="16"/>
        <v>0</v>
      </c>
      <c r="AL15" s="15">
        <v>0</v>
      </c>
      <c r="AM15" s="84">
        <f t="shared" si="17"/>
        <v>0</v>
      </c>
      <c r="AN15" s="15">
        <v>0</v>
      </c>
      <c r="AO15" s="84">
        <f t="shared" si="18"/>
        <v>0</v>
      </c>
      <c r="AP15" s="15">
        <v>0</v>
      </c>
      <c r="AQ15" s="84">
        <f t="shared" si="19"/>
        <v>0</v>
      </c>
      <c r="AR15" s="15">
        <v>0</v>
      </c>
      <c r="AS15" s="84">
        <f t="shared" si="20"/>
        <v>0</v>
      </c>
      <c r="AT15" s="15">
        <v>0</v>
      </c>
      <c r="AU15" s="84">
        <f t="shared" si="21"/>
        <v>0</v>
      </c>
      <c r="AV15" s="15">
        <v>0</v>
      </c>
      <c r="AW15" s="84">
        <f t="shared" si="22"/>
        <v>0</v>
      </c>
      <c r="AX15" s="15">
        <v>0</v>
      </c>
      <c r="AY15" s="84">
        <f t="shared" si="23"/>
        <v>0</v>
      </c>
      <c r="AZ15" s="15">
        <v>0</v>
      </c>
      <c r="BA15" s="84">
        <f t="shared" si="24"/>
        <v>0</v>
      </c>
      <c r="BB15" s="15">
        <v>0</v>
      </c>
      <c r="BC15" s="84">
        <f t="shared" si="25"/>
        <v>0</v>
      </c>
      <c r="BD15" s="15">
        <v>0</v>
      </c>
      <c r="BE15" s="84">
        <f t="shared" si="26"/>
        <v>0</v>
      </c>
      <c r="BF15" s="15">
        <v>0</v>
      </c>
      <c r="BG15" s="84">
        <f t="shared" si="27"/>
        <v>0</v>
      </c>
      <c r="BH15" s="15">
        <v>0</v>
      </c>
      <c r="BI15" s="84">
        <f t="shared" si="28"/>
        <v>0</v>
      </c>
      <c r="BJ15" s="15">
        <v>0</v>
      </c>
      <c r="BK15" s="88">
        <f t="shared" si="29"/>
        <v>0</v>
      </c>
      <c r="BL15" s="102">
        <f t="shared" si="3"/>
        <v>0</v>
      </c>
    </row>
    <row r="16" spans="1:65">
      <c r="A16" s="80"/>
      <c r="B16" s="12"/>
      <c r="C16" s="13"/>
      <c r="D16" s="13"/>
      <c r="E16" s="13"/>
      <c r="F16" s="13"/>
      <c r="G16" s="216"/>
      <c r="H16" s="70"/>
      <c r="I16" s="84">
        <f t="shared" si="2"/>
        <v>0</v>
      </c>
      <c r="J16" s="85">
        <f t="shared" si="0"/>
        <v>0</v>
      </c>
      <c r="K16" s="83"/>
      <c r="L16" s="86">
        <f t="shared" si="1"/>
        <v>0</v>
      </c>
      <c r="M16" s="84">
        <f t="shared" si="4"/>
        <v>0</v>
      </c>
      <c r="N16" s="15">
        <v>0</v>
      </c>
      <c r="O16" s="84">
        <f t="shared" si="5"/>
        <v>0</v>
      </c>
      <c r="P16" s="15">
        <v>0</v>
      </c>
      <c r="Q16" s="84">
        <f t="shared" si="6"/>
        <v>0</v>
      </c>
      <c r="R16" s="15">
        <v>0</v>
      </c>
      <c r="S16" s="84">
        <f t="shared" si="7"/>
        <v>0</v>
      </c>
      <c r="T16" s="15">
        <v>0</v>
      </c>
      <c r="U16" s="84">
        <f t="shared" si="8"/>
        <v>0</v>
      </c>
      <c r="V16" s="15">
        <v>0</v>
      </c>
      <c r="W16" s="84">
        <f t="shared" si="9"/>
        <v>0</v>
      </c>
      <c r="X16" s="15">
        <v>0</v>
      </c>
      <c r="Y16" s="84">
        <f t="shared" si="10"/>
        <v>0</v>
      </c>
      <c r="Z16" s="15">
        <v>0</v>
      </c>
      <c r="AA16" s="84">
        <f t="shared" si="11"/>
        <v>0</v>
      </c>
      <c r="AB16" s="15">
        <v>0</v>
      </c>
      <c r="AC16" s="84">
        <f t="shared" si="12"/>
        <v>0</v>
      </c>
      <c r="AD16" s="15">
        <v>0</v>
      </c>
      <c r="AE16" s="84">
        <f t="shared" si="13"/>
        <v>0</v>
      </c>
      <c r="AF16" s="15">
        <v>0</v>
      </c>
      <c r="AG16" s="84">
        <f t="shared" si="14"/>
        <v>0</v>
      </c>
      <c r="AH16" s="15">
        <v>0</v>
      </c>
      <c r="AI16" s="84">
        <f t="shared" si="15"/>
        <v>0</v>
      </c>
      <c r="AJ16" s="15">
        <v>0</v>
      </c>
      <c r="AK16" s="84">
        <f t="shared" si="16"/>
        <v>0</v>
      </c>
      <c r="AL16" s="15">
        <v>0</v>
      </c>
      <c r="AM16" s="84">
        <f t="shared" si="17"/>
        <v>0</v>
      </c>
      <c r="AN16" s="15">
        <v>0</v>
      </c>
      <c r="AO16" s="84">
        <f t="shared" si="18"/>
        <v>0</v>
      </c>
      <c r="AP16" s="15">
        <v>0</v>
      </c>
      <c r="AQ16" s="84">
        <f t="shared" si="19"/>
        <v>0</v>
      </c>
      <c r="AR16" s="15">
        <v>0</v>
      </c>
      <c r="AS16" s="84">
        <f t="shared" si="20"/>
        <v>0</v>
      </c>
      <c r="AT16" s="15">
        <v>0</v>
      </c>
      <c r="AU16" s="84">
        <f t="shared" si="21"/>
        <v>0</v>
      </c>
      <c r="AV16" s="15">
        <v>0</v>
      </c>
      <c r="AW16" s="84">
        <f t="shared" si="22"/>
        <v>0</v>
      </c>
      <c r="AX16" s="15">
        <v>0</v>
      </c>
      <c r="AY16" s="84">
        <f t="shared" si="23"/>
        <v>0</v>
      </c>
      <c r="AZ16" s="15">
        <v>0</v>
      </c>
      <c r="BA16" s="84">
        <f t="shared" si="24"/>
        <v>0</v>
      </c>
      <c r="BB16" s="15">
        <v>0</v>
      </c>
      <c r="BC16" s="84">
        <f t="shared" si="25"/>
        <v>0</v>
      </c>
      <c r="BD16" s="15">
        <v>0</v>
      </c>
      <c r="BE16" s="84">
        <f t="shared" si="26"/>
        <v>0</v>
      </c>
      <c r="BF16" s="15">
        <v>0</v>
      </c>
      <c r="BG16" s="84">
        <f t="shared" si="27"/>
        <v>0</v>
      </c>
      <c r="BH16" s="15">
        <v>0</v>
      </c>
      <c r="BI16" s="84">
        <f t="shared" si="28"/>
        <v>0</v>
      </c>
      <c r="BJ16" s="15">
        <v>0</v>
      </c>
      <c r="BK16" s="88">
        <f t="shared" si="29"/>
        <v>0</v>
      </c>
      <c r="BL16" s="102">
        <f t="shared" si="3"/>
        <v>0</v>
      </c>
    </row>
    <row r="17" spans="1:64">
      <c r="A17" s="80"/>
      <c r="B17" s="12"/>
      <c r="C17" s="13"/>
      <c r="D17" s="13"/>
      <c r="E17" s="13"/>
      <c r="F17" s="13"/>
      <c r="G17" s="216"/>
      <c r="H17" s="70"/>
      <c r="I17" s="84">
        <f t="shared" si="2"/>
        <v>0</v>
      </c>
      <c r="J17" s="85">
        <f t="shared" si="0"/>
        <v>0</v>
      </c>
      <c r="K17" s="83"/>
      <c r="L17" s="86">
        <f t="shared" si="1"/>
        <v>0</v>
      </c>
      <c r="M17" s="84">
        <f t="shared" si="4"/>
        <v>0</v>
      </c>
      <c r="N17" s="15">
        <v>0</v>
      </c>
      <c r="O17" s="84">
        <f t="shared" si="5"/>
        <v>0</v>
      </c>
      <c r="P17" s="15">
        <v>0</v>
      </c>
      <c r="Q17" s="84">
        <f t="shared" si="6"/>
        <v>0</v>
      </c>
      <c r="R17" s="15">
        <v>0</v>
      </c>
      <c r="S17" s="84">
        <f t="shared" si="7"/>
        <v>0</v>
      </c>
      <c r="T17" s="15">
        <v>0</v>
      </c>
      <c r="U17" s="84">
        <f t="shared" si="8"/>
        <v>0</v>
      </c>
      <c r="V17" s="15">
        <v>0</v>
      </c>
      <c r="W17" s="84">
        <f t="shared" si="9"/>
        <v>0</v>
      </c>
      <c r="X17" s="15">
        <v>0</v>
      </c>
      <c r="Y17" s="84">
        <f t="shared" si="10"/>
        <v>0</v>
      </c>
      <c r="Z17" s="15">
        <v>0</v>
      </c>
      <c r="AA17" s="84">
        <f t="shared" si="11"/>
        <v>0</v>
      </c>
      <c r="AB17" s="15">
        <v>0</v>
      </c>
      <c r="AC17" s="84">
        <f t="shared" si="12"/>
        <v>0</v>
      </c>
      <c r="AD17" s="15">
        <v>0</v>
      </c>
      <c r="AE17" s="84">
        <f t="shared" si="13"/>
        <v>0</v>
      </c>
      <c r="AF17" s="15">
        <v>0</v>
      </c>
      <c r="AG17" s="84">
        <f t="shared" si="14"/>
        <v>0</v>
      </c>
      <c r="AH17" s="15">
        <v>0</v>
      </c>
      <c r="AI17" s="84">
        <f t="shared" si="15"/>
        <v>0</v>
      </c>
      <c r="AJ17" s="15">
        <v>0</v>
      </c>
      <c r="AK17" s="84">
        <f t="shared" si="16"/>
        <v>0</v>
      </c>
      <c r="AL17" s="15">
        <v>0</v>
      </c>
      <c r="AM17" s="84">
        <f t="shared" si="17"/>
        <v>0</v>
      </c>
      <c r="AN17" s="15">
        <v>0</v>
      </c>
      <c r="AO17" s="84">
        <f t="shared" si="18"/>
        <v>0</v>
      </c>
      <c r="AP17" s="15">
        <v>0</v>
      </c>
      <c r="AQ17" s="84">
        <f t="shared" si="19"/>
        <v>0</v>
      </c>
      <c r="AR17" s="15">
        <v>0</v>
      </c>
      <c r="AS17" s="84">
        <f t="shared" si="20"/>
        <v>0</v>
      </c>
      <c r="AT17" s="15">
        <v>0</v>
      </c>
      <c r="AU17" s="84">
        <f t="shared" si="21"/>
        <v>0</v>
      </c>
      <c r="AV17" s="15">
        <v>0</v>
      </c>
      <c r="AW17" s="84">
        <f t="shared" si="22"/>
        <v>0</v>
      </c>
      <c r="AX17" s="15">
        <v>0</v>
      </c>
      <c r="AY17" s="84">
        <f t="shared" si="23"/>
        <v>0</v>
      </c>
      <c r="AZ17" s="15">
        <v>0</v>
      </c>
      <c r="BA17" s="84">
        <f t="shared" si="24"/>
        <v>0</v>
      </c>
      <c r="BB17" s="15">
        <v>0</v>
      </c>
      <c r="BC17" s="84">
        <f t="shared" si="25"/>
        <v>0</v>
      </c>
      <c r="BD17" s="15">
        <v>0</v>
      </c>
      <c r="BE17" s="84">
        <f t="shared" si="26"/>
        <v>0</v>
      </c>
      <c r="BF17" s="15">
        <v>0</v>
      </c>
      <c r="BG17" s="84">
        <f t="shared" si="27"/>
        <v>0</v>
      </c>
      <c r="BH17" s="15">
        <v>0</v>
      </c>
      <c r="BI17" s="84">
        <f t="shared" si="28"/>
        <v>0</v>
      </c>
      <c r="BJ17" s="15">
        <v>0</v>
      </c>
      <c r="BK17" s="88">
        <f t="shared" si="29"/>
        <v>0</v>
      </c>
      <c r="BL17" s="102">
        <f t="shared" si="3"/>
        <v>0</v>
      </c>
    </row>
    <row r="18" spans="1:64">
      <c r="A18" s="80"/>
      <c r="B18" s="12"/>
      <c r="C18" s="13"/>
      <c r="D18" s="13"/>
      <c r="E18" s="13"/>
      <c r="F18" s="13"/>
      <c r="G18" s="216"/>
      <c r="H18" s="70"/>
      <c r="I18" s="84">
        <f t="shared" si="2"/>
        <v>0</v>
      </c>
      <c r="J18" s="85">
        <f t="shared" si="0"/>
        <v>0</v>
      </c>
      <c r="K18" s="83"/>
      <c r="L18" s="86">
        <f t="shared" si="1"/>
        <v>0</v>
      </c>
      <c r="M18" s="84">
        <f t="shared" si="4"/>
        <v>0</v>
      </c>
      <c r="N18" s="15">
        <v>0</v>
      </c>
      <c r="O18" s="84">
        <f t="shared" si="5"/>
        <v>0</v>
      </c>
      <c r="P18" s="15">
        <v>0</v>
      </c>
      <c r="Q18" s="84">
        <f t="shared" si="6"/>
        <v>0</v>
      </c>
      <c r="R18" s="15">
        <v>0</v>
      </c>
      <c r="S18" s="84">
        <f t="shared" si="7"/>
        <v>0</v>
      </c>
      <c r="T18" s="15">
        <v>0</v>
      </c>
      <c r="U18" s="84">
        <f t="shared" si="8"/>
        <v>0</v>
      </c>
      <c r="V18" s="15">
        <v>0</v>
      </c>
      <c r="W18" s="84">
        <f t="shared" si="9"/>
        <v>0</v>
      </c>
      <c r="X18" s="15">
        <v>0</v>
      </c>
      <c r="Y18" s="84">
        <f t="shared" si="10"/>
        <v>0</v>
      </c>
      <c r="Z18" s="15">
        <v>0</v>
      </c>
      <c r="AA18" s="84">
        <f t="shared" si="11"/>
        <v>0</v>
      </c>
      <c r="AB18" s="15">
        <v>0</v>
      </c>
      <c r="AC18" s="84">
        <f t="shared" si="12"/>
        <v>0</v>
      </c>
      <c r="AD18" s="15">
        <v>0</v>
      </c>
      <c r="AE18" s="84">
        <f t="shared" si="13"/>
        <v>0</v>
      </c>
      <c r="AF18" s="15">
        <v>0</v>
      </c>
      <c r="AG18" s="84">
        <f t="shared" si="14"/>
        <v>0</v>
      </c>
      <c r="AH18" s="15">
        <v>0</v>
      </c>
      <c r="AI18" s="84">
        <f t="shared" si="15"/>
        <v>0</v>
      </c>
      <c r="AJ18" s="15">
        <v>0</v>
      </c>
      <c r="AK18" s="84">
        <f t="shared" si="16"/>
        <v>0</v>
      </c>
      <c r="AL18" s="15">
        <v>0</v>
      </c>
      <c r="AM18" s="84">
        <f t="shared" si="17"/>
        <v>0</v>
      </c>
      <c r="AN18" s="15">
        <v>0</v>
      </c>
      <c r="AO18" s="84">
        <f t="shared" si="18"/>
        <v>0</v>
      </c>
      <c r="AP18" s="15">
        <v>0</v>
      </c>
      <c r="AQ18" s="84">
        <f t="shared" si="19"/>
        <v>0</v>
      </c>
      <c r="AR18" s="15">
        <v>0</v>
      </c>
      <c r="AS18" s="84">
        <f t="shared" si="20"/>
        <v>0</v>
      </c>
      <c r="AT18" s="15">
        <v>0</v>
      </c>
      <c r="AU18" s="84">
        <f t="shared" si="21"/>
        <v>0</v>
      </c>
      <c r="AV18" s="15">
        <v>0</v>
      </c>
      <c r="AW18" s="84">
        <f t="shared" si="22"/>
        <v>0</v>
      </c>
      <c r="AX18" s="15">
        <v>0</v>
      </c>
      <c r="AY18" s="84">
        <f t="shared" si="23"/>
        <v>0</v>
      </c>
      <c r="AZ18" s="15">
        <v>0</v>
      </c>
      <c r="BA18" s="84">
        <f t="shared" si="24"/>
        <v>0</v>
      </c>
      <c r="BB18" s="15">
        <v>0</v>
      </c>
      <c r="BC18" s="84">
        <f t="shared" si="25"/>
        <v>0</v>
      </c>
      <c r="BD18" s="15">
        <v>0</v>
      </c>
      <c r="BE18" s="84">
        <f t="shared" si="26"/>
        <v>0</v>
      </c>
      <c r="BF18" s="15">
        <v>0</v>
      </c>
      <c r="BG18" s="84">
        <f t="shared" si="27"/>
        <v>0</v>
      </c>
      <c r="BH18" s="15">
        <v>0</v>
      </c>
      <c r="BI18" s="84">
        <f t="shared" si="28"/>
        <v>0</v>
      </c>
      <c r="BJ18" s="15">
        <v>0</v>
      </c>
      <c r="BK18" s="88">
        <f t="shared" si="29"/>
        <v>0</v>
      </c>
      <c r="BL18" s="102">
        <f t="shared" si="3"/>
        <v>0</v>
      </c>
    </row>
    <row r="19" spans="1:64">
      <c r="A19" s="80"/>
      <c r="B19" s="12"/>
      <c r="C19" s="13"/>
      <c r="D19" s="13"/>
      <c r="E19" s="13"/>
      <c r="F19" s="13"/>
      <c r="G19" s="216"/>
      <c r="H19" s="70"/>
      <c r="I19" s="84">
        <f t="shared" si="2"/>
        <v>0</v>
      </c>
      <c r="J19" s="85">
        <f t="shared" si="0"/>
        <v>0</v>
      </c>
      <c r="K19" s="83"/>
      <c r="L19" s="86">
        <f t="shared" si="1"/>
        <v>0</v>
      </c>
      <c r="M19" s="84">
        <f t="shared" si="4"/>
        <v>0</v>
      </c>
      <c r="N19" s="15">
        <v>0</v>
      </c>
      <c r="O19" s="84">
        <f t="shared" si="5"/>
        <v>0</v>
      </c>
      <c r="P19" s="15">
        <v>0</v>
      </c>
      <c r="Q19" s="84">
        <f t="shared" si="6"/>
        <v>0</v>
      </c>
      <c r="R19" s="15">
        <v>0</v>
      </c>
      <c r="S19" s="84">
        <f t="shared" si="7"/>
        <v>0</v>
      </c>
      <c r="T19" s="15">
        <v>0</v>
      </c>
      <c r="U19" s="84">
        <f t="shared" si="8"/>
        <v>0</v>
      </c>
      <c r="V19" s="15">
        <v>0</v>
      </c>
      <c r="W19" s="84">
        <f t="shared" si="9"/>
        <v>0</v>
      </c>
      <c r="X19" s="15">
        <v>0</v>
      </c>
      <c r="Y19" s="84">
        <f t="shared" si="10"/>
        <v>0</v>
      </c>
      <c r="Z19" s="15">
        <v>0</v>
      </c>
      <c r="AA19" s="84">
        <f t="shared" si="11"/>
        <v>0</v>
      </c>
      <c r="AB19" s="15">
        <v>0</v>
      </c>
      <c r="AC19" s="84">
        <f t="shared" si="12"/>
        <v>0</v>
      </c>
      <c r="AD19" s="15">
        <v>0</v>
      </c>
      <c r="AE19" s="84">
        <f t="shared" si="13"/>
        <v>0</v>
      </c>
      <c r="AF19" s="15">
        <v>0</v>
      </c>
      <c r="AG19" s="84">
        <f t="shared" si="14"/>
        <v>0</v>
      </c>
      <c r="AH19" s="15">
        <v>0</v>
      </c>
      <c r="AI19" s="84">
        <f t="shared" si="15"/>
        <v>0</v>
      </c>
      <c r="AJ19" s="15">
        <v>0</v>
      </c>
      <c r="AK19" s="84">
        <f t="shared" si="16"/>
        <v>0</v>
      </c>
      <c r="AL19" s="15">
        <v>0</v>
      </c>
      <c r="AM19" s="84">
        <f t="shared" si="17"/>
        <v>0</v>
      </c>
      <c r="AN19" s="15">
        <v>0</v>
      </c>
      <c r="AO19" s="84">
        <f t="shared" si="18"/>
        <v>0</v>
      </c>
      <c r="AP19" s="15">
        <v>0</v>
      </c>
      <c r="AQ19" s="84">
        <f t="shared" si="19"/>
        <v>0</v>
      </c>
      <c r="AR19" s="15">
        <v>0</v>
      </c>
      <c r="AS19" s="84">
        <f t="shared" si="20"/>
        <v>0</v>
      </c>
      <c r="AT19" s="15">
        <v>0</v>
      </c>
      <c r="AU19" s="84">
        <f t="shared" si="21"/>
        <v>0</v>
      </c>
      <c r="AV19" s="15">
        <v>0</v>
      </c>
      <c r="AW19" s="84">
        <f t="shared" si="22"/>
        <v>0</v>
      </c>
      <c r="AX19" s="15">
        <v>0</v>
      </c>
      <c r="AY19" s="84">
        <f t="shared" si="23"/>
        <v>0</v>
      </c>
      <c r="AZ19" s="15">
        <v>0</v>
      </c>
      <c r="BA19" s="84">
        <f t="shared" si="24"/>
        <v>0</v>
      </c>
      <c r="BB19" s="15">
        <v>0</v>
      </c>
      <c r="BC19" s="84">
        <f t="shared" si="25"/>
        <v>0</v>
      </c>
      <c r="BD19" s="15">
        <v>0</v>
      </c>
      <c r="BE19" s="84">
        <f t="shared" si="26"/>
        <v>0</v>
      </c>
      <c r="BF19" s="15">
        <v>0</v>
      </c>
      <c r="BG19" s="84">
        <f t="shared" si="27"/>
        <v>0</v>
      </c>
      <c r="BH19" s="15">
        <v>0</v>
      </c>
      <c r="BI19" s="84">
        <f t="shared" si="28"/>
        <v>0</v>
      </c>
      <c r="BJ19" s="15">
        <v>0</v>
      </c>
      <c r="BK19" s="88">
        <f t="shared" si="29"/>
        <v>0</v>
      </c>
      <c r="BL19" s="102">
        <f t="shared" si="3"/>
        <v>0</v>
      </c>
    </row>
    <row r="20" spans="1:64">
      <c r="A20" s="80"/>
      <c r="B20" s="12"/>
      <c r="C20" s="13"/>
      <c r="D20" s="13"/>
      <c r="E20" s="13"/>
      <c r="F20" s="13"/>
      <c r="G20" s="14"/>
      <c r="H20" s="70"/>
      <c r="I20" s="84">
        <f t="shared" si="2"/>
        <v>0</v>
      </c>
      <c r="J20" s="85">
        <f t="shared" si="0"/>
        <v>0</v>
      </c>
      <c r="K20" s="83"/>
      <c r="L20" s="86">
        <f t="shared" si="1"/>
        <v>0</v>
      </c>
      <c r="M20" s="84">
        <f t="shared" si="4"/>
        <v>0</v>
      </c>
      <c r="N20" s="15">
        <v>0</v>
      </c>
      <c r="O20" s="84">
        <f t="shared" si="5"/>
        <v>0</v>
      </c>
      <c r="P20" s="15">
        <v>0</v>
      </c>
      <c r="Q20" s="84">
        <f t="shared" si="6"/>
        <v>0</v>
      </c>
      <c r="R20" s="15">
        <v>0</v>
      </c>
      <c r="S20" s="84">
        <f t="shared" si="7"/>
        <v>0</v>
      </c>
      <c r="T20" s="15">
        <v>0</v>
      </c>
      <c r="U20" s="84">
        <f t="shared" si="8"/>
        <v>0</v>
      </c>
      <c r="V20" s="15">
        <v>0</v>
      </c>
      <c r="W20" s="84">
        <f t="shared" si="9"/>
        <v>0</v>
      </c>
      <c r="X20" s="15">
        <v>0</v>
      </c>
      <c r="Y20" s="84">
        <f t="shared" si="10"/>
        <v>0</v>
      </c>
      <c r="Z20" s="15">
        <v>0</v>
      </c>
      <c r="AA20" s="84">
        <f t="shared" si="11"/>
        <v>0</v>
      </c>
      <c r="AB20" s="15">
        <v>0</v>
      </c>
      <c r="AC20" s="84">
        <f t="shared" si="12"/>
        <v>0</v>
      </c>
      <c r="AD20" s="15">
        <v>0</v>
      </c>
      <c r="AE20" s="84">
        <f t="shared" si="13"/>
        <v>0</v>
      </c>
      <c r="AF20" s="15">
        <v>0</v>
      </c>
      <c r="AG20" s="84">
        <f t="shared" si="14"/>
        <v>0</v>
      </c>
      <c r="AH20" s="15">
        <v>0</v>
      </c>
      <c r="AI20" s="84">
        <f t="shared" si="15"/>
        <v>0</v>
      </c>
      <c r="AJ20" s="15">
        <v>0</v>
      </c>
      <c r="AK20" s="84">
        <f t="shared" si="16"/>
        <v>0</v>
      </c>
      <c r="AL20" s="15">
        <v>0</v>
      </c>
      <c r="AM20" s="84">
        <f t="shared" si="17"/>
        <v>0</v>
      </c>
      <c r="AN20" s="15">
        <v>0</v>
      </c>
      <c r="AO20" s="84">
        <f t="shared" si="18"/>
        <v>0</v>
      </c>
      <c r="AP20" s="15">
        <v>0</v>
      </c>
      <c r="AQ20" s="84">
        <f t="shared" si="19"/>
        <v>0</v>
      </c>
      <c r="AR20" s="15">
        <v>0</v>
      </c>
      <c r="AS20" s="84">
        <f t="shared" si="20"/>
        <v>0</v>
      </c>
      <c r="AT20" s="15">
        <v>0</v>
      </c>
      <c r="AU20" s="84">
        <f t="shared" si="21"/>
        <v>0</v>
      </c>
      <c r="AV20" s="15">
        <v>0</v>
      </c>
      <c r="AW20" s="84">
        <f t="shared" si="22"/>
        <v>0</v>
      </c>
      <c r="AX20" s="15">
        <v>0</v>
      </c>
      <c r="AY20" s="84">
        <f t="shared" si="23"/>
        <v>0</v>
      </c>
      <c r="AZ20" s="15">
        <v>0</v>
      </c>
      <c r="BA20" s="84">
        <f t="shared" si="24"/>
        <v>0</v>
      </c>
      <c r="BB20" s="15">
        <v>0</v>
      </c>
      <c r="BC20" s="84">
        <f t="shared" si="25"/>
        <v>0</v>
      </c>
      <c r="BD20" s="15">
        <v>0</v>
      </c>
      <c r="BE20" s="84">
        <f t="shared" si="26"/>
        <v>0</v>
      </c>
      <c r="BF20" s="15">
        <v>0</v>
      </c>
      <c r="BG20" s="84">
        <f t="shared" si="27"/>
        <v>0</v>
      </c>
      <c r="BH20" s="15">
        <v>0</v>
      </c>
      <c r="BI20" s="84">
        <f t="shared" si="28"/>
        <v>0</v>
      </c>
      <c r="BJ20" s="15">
        <v>0</v>
      </c>
      <c r="BK20" s="88">
        <f t="shared" si="29"/>
        <v>0</v>
      </c>
      <c r="BL20" s="102">
        <f t="shared" si="3"/>
        <v>0</v>
      </c>
    </row>
    <row r="21" spans="1:64">
      <c r="A21" s="80"/>
      <c r="B21" s="12"/>
      <c r="C21" s="13"/>
      <c r="D21" s="13"/>
      <c r="E21" s="13"/>
      <c r="F21" s="13"/>
      <c r="G21" s="14"/>
      <c r="H21" s="70"/>
      <c r="I21" s="84">
        <f t="shared" si="2"/>
        <v>0</v>
      </c>
      <c r="J21" s="85">
        <f t="shared" si="0"/>
        <v>0</v>
      </c>
      <c r="K21" s="83"/>
      <c r="L21" s="86">
        <f t="shared" si="1"/>
        <v>0</v>
      </c>
      <c r="M21" s="84">
        <f t="shared" si="4"/>
        <v>0</v>
      </c>
      <c r="N21" s="15">
        <v>0</v>
      </c>
      <c r="O21" s="84">
        <f t="shared" si="5"/>
        <v>0</v>
      </c>
      <c r="P21" s="15">
        <v>0</v>
      </c>
      <c r="Q21" s="84">
        <f t="shared" si="6"/>
        <v>0</v>
      </c>
      <c r="R21" s="15">
        <v>0</v>
      </c>
      <c r="S21" s="84">
        <f t="shared" si="7"/>
        <v>0</v>
      </c>
      <c r="T21" s="15">
        <v>0</v>
      </c>
      <c r="U21" s="84">
        <f t="shared" si="8"/>
        <v>0</v>
      </c>
      <c r="V21" s="15">
        <v>0</v>
      </c>
      <c r="W21" s="84">
        <f t="shared" si="9"/>
        <v>0</v>
      </c>
      <c r="X21" s="15">
        <v>0</v>
      </c>
      <c r="Y21" s="84">
        <f t="shared" si="10"/>
        <v>0</v>
      </c>
      <c r="Z21" s="15">
        <v>0</v>
      </c>
      <c r="AA21" s="84">
        <f t="shared" si="11"/>
        <v>0</v>
      </c>
      <c r="AB21" s="15">
        <v>0</v>
      </c>
      <c r="AC21" s="84">
        <f t="shared" si="12"/>
        <v>0</v>
      </c>
      <c r="AD21" s="15">
        <v>0</v>
      </c>
      <c r="AE21" s="84">
        <f t="shared" si="13"/>
        <v>0</v>
      </c>
      <c r="AF21" s="15">
        <v>0</v>
      </c>
      <c r="AG21" s="84">
        <f t="shared" si="14"/>
        <v>0</v>
      </c>
      <c r="AH21" s="15">
        <v>0</v>
      </c>
      <c r="AI21" s="84">
        <f t="shared" si="15"/>
        <v>0</v>
      </c>
      <c r="AJ21" s="15">
        <v>0</v>
      </c>
      <c r="AK21" s="84">
        <f t="shared" si="16"/>
        <v>0</v>
      </c>
      <c r="AL21" s="15">
        <v>0</v>
      </c>
      <c r="AM21" s="84">
        <f t="shared" si="17"/>
        <v>0</v>
      </c>
      <c r="AN21" s="15">
        <v>0</v>
      </c>
      <c r="AO21" s="84">
        <f t="shared" si="18"/>
        <v>0</v>
      </c>
      <c r="AP21" s="15">
        <v>0</v>
      </c>
      <c r="AQ21" s="84">
        <f t="shared" si="19"/>
        <v>0</v>
      </c>
      <c r="AR21" s="15">
        <v>0</v>
      </c>
      <c r="AS21" s="84">
        <f t="shared" si="20"/>
        <v>0</v>
      </c>
      <c r="AT21" s="15">
        <v>0</v>
      </c>
      <c r="AU21" s="84">
        <f t="shared" si="21"/>
        <v>0</v>
      </c>
      <c r="AV21" s="15">
        <v>0</v>
      </c>
      <c r="AW21" s="84">
        <f t="shared" si="22"/>
        <v>0</v>
      </c>
      <c r="AX21" s="15">
        <v>0</v>
      </c>
      <c r="AY21" s="84">
        <f t="shared" si="23"/>
        <v>0</v>
      </c>
      <c r="AZ21" s="15">
        <v>0</v>
      </c>
      <c r="BA21" s="84">
        <f t="shared" si="24"/>
        <v>0</v>
      </c>
      <c r="BB21" s="15">
        <v>0</v>
      </c>
      <c r="BC21" s="84">
        <f t="shared" si="25"/>
        <v>0</v>
      </c>
      <c r="BD21" s="15">
        <v>0</v>
      </c>
      <c r="BE21" s="84">
        <f t="shared" si="26"/>
        <v>0</v>
      </c>
      <c r="BF21" s="15">
        <v>0</v>
      </c>
      <c r="BG21" s="84">
        <f t="shared" si="27"/>
        <v>0</v>
      </c>
      <c r="BH21" s="15">
        <v>0</v>
      </c>
      <c r="BI21" s="84">
        <f t="shared" si="28"/>
        <v>0</v>
      </c>
      <c r="BJ21" s="15">
        <v>0</v>
      </c>
      <c r="BK21" s="88">
        <f t="shared" si="29"/>
        <v>0</v>
      </c>
      <c r="BL21" s="102">
        <f t="shared" si="3"/>
        <v>0</v>
      </c>
    </row>
    <row r="22" spans="1:64">
      <c r="A22" s="80"/>
      <c r="B22" s="12"/>
      <c r="C22" s="13"/>
      <c r="D22" s="13"/>
      <c r="E22" s="13"/>
      <c r="F22" s="13"/>
      <c r="G22" s="14"/>
      <c r="H22" s="70"/>
      <c r="I22" s="84">
        <f t="shared" si="2"/>
        <v>0</v>
      </c>
      <c r="J22" s="85">
        <f t="shared" si="0"/>
        <v>0</v>
      </c>
      <c r="K22" s="83"/>
      <c r="L22" s="86">
        <f t="shared" si="1"/>
        <v>0</v>
      </c>
      <c r="M22" s="84">
        <f t="shared" si="4"/>
        <v>0</v>
      </c>
      <c r="N22" s="15">
        <v>0</v>
      </c>
      <c r="O22" s="84">
        <f t="shared" si="5"/>
        <v>0</v>
      </c>
      <c r="P22" s="15">
        <v>0</v>
      </c>
      <c r="Q22" s="84">
        <f t="shared" si="6"/>
        <v>0</v>
      </c>
      <c r="R22" s="15">
        <v>0</v>
      </c>
      <c r="S22" s="84">
        <f t="shared" si="7"/>
        <v>0</v>
      </c>
      <c r="T22" s="15">
        <v>0</v>
      </c>
      <c r="U22" s="84">
        <f t="shared" si="8"/>
        <v>0</v>
      </c>
      <c r="V22" s="15">
        <v>0</v>
      </c>
      <c r="W22" s="84">
        <f t="shared" si="9"/>
        <v>0</v>
      </c>
      <c r="X22" s="15">
        <v>0</v>
      </c>
      <c r="Y22" s="84">
        <f t="shared" si="10"/>
        <v>0</v>
      </c>
      <c r="Z22" s="15">
        <v>0</v>
      </c>
      <c r="AA22" s="84">
        <f t="shared" si="11"/>
        <v>0</v>
      </c>
      <c r="AB22" s="15">
        <v>0</v>
      </c>
      <c r="AC22" s="84">
        <f t="shared" si="12"/>
        <v>0</v>
      </c>
      <c r="AD22" s="15">
        <v>0</v>
      </c>
      <c r="AE22" s="84">
        <f t="shared" si="13"/>
        <v>0</v>
      </c>
      <c r="AF22" s="15">
        <v>0</v>
      </c>
      <c r="AG22" s="84">
        <f t="shared" si="14"/>
        <v>0</v>
      </c>
      <c r="AH22" s="15">
        <v>0</v>
      </c>
      <c r="AI22" s="84">
        <f t="shared" si="15"/>
        <v>0</v>
      </c>
      <c r="AJ22" s="15">
        <v>0</v>
      </c>
      <c r="AK22" s="84">
        <f t="shared" si="16"/>
        <v>0</v>
      </c>
      <c r="AL22" s="15">
        <v>0</v>
      </c>
      <c r="AM22" s="84">
        <f t="shared" si="17"/>
        <v>0</v>
      </c>
      <c r="AN22" s="15">
        <v>0</v>
      </c>
      <c r="AO22" s="84">
        <f t="shared" si="18"/>
        <v>0</v>
      </c>
      <c r="AP22" s="15">
        <v>0</v>
      </c>
      <c r="AQ22" s="84">
        <f t="shared" si="19"/>
        <v>0</v>
      </c>
      <c r="AR22" s="15">
        <v>0</v>
      </c>
      <c r="AS22" s="84">
        <f t="shared" si="20"/>
        <v>0</v>
      </c>
      <c r="AT22" s="15">
        <v>0</v>
      </c>
      <c r="AU22" s="84">
        <f t="shared" si="21"/>
        <v>0</v>
      </c>
      <c r="AV22" s="15">
        <v>0</v>
      </c>
      <c r="AW22" s="84">
        <f t="shared" si="22"/>
        <v>0</v>
      </c>
      <c r="AX22" s="15">
        <v>0</v>
      </c>
      <c r="AY22" s="84">
        <f t="shared" si="23"/>
        <v>0</v>
      </c>
      <c r="AZ22" s="15">
        <v>0</v>
      </c>
      <c r="BA22" s="84">
        <f t="shared" si="24"/>
        <v>0</v>
      </c>
      <c r="BB22" s="15">
        <v>0</v>
      </c>
      <c r="BC22" s="84">
        <f t="shared" si="25"/>
        <v>0</v>
      </c>
      <c r="BD22" s="15">
        <v>0</v>
      </c>
      <c r="BE22" s="84">
        <f t="shared" si="26"/>
        <v>0</v>
      </c>
      <c r="BF22" s="15">
        <v>0</v>
      </c>
      <c r="BG22" s="84">
        <f t="shared" si="27"/>
        <v>0</v>
      </c>
      <c r="BH22" s="15">
        <v>0</v>
      </c>
      <c r="BI22" s="84">
        <f t="shared" si="28"/>
        <v>0</v>
      </c>
      <c r="BJ22" s="15">
        <v>0</v>
      </c>
      <c r="BK22" s="88">
        <f t="shared" si="29"/>
        <v>0</v>
      </c>
      <c r="BL22" s="102">
        <f t="shared" si="3"/>
        <v>0</v>
      </c>
    </row>
    <row r="23" spans="1:64">
      <c r="A23" s="80"/>
      <c r="B23" s="12"/>
      <c r="C23" s="13"/>
      <c r="D23" s="13"/>
      <c r="E23" s="13"/>
      <c r="F23" s="13"/>
      <c r="G23" s="14"/>
      <c r="H23" s="70"/>
      <c r="I23" s="84">
        <f t="shared" si="2"/>
        <v>0</v>
      </c>
      <c r="J23" s="85">
        <f t="shared" si="0"/>
        <v>0</v>
      </c>
      <c r="K23" s="83"/>
      <c r="L23" s="86">
        <f t="shared" si="1"/>
        <v>0</v>
      </c>
      <c r="M23" s="84">
        <f t="shared" si="4"/>
        <v>0</v>
      </c>
      <c r="N23" s="15">
        <v>0</v>
      </c>
      <c r="O23" s="84">
        <f t="shared" si="5"/>
        <v>0</v>
      </c>
      <c r="P23" s="15">
        <v>0</v>
      </c>
      <c r="Q23" s="84">
        <f t="shared" si="6"/>
        <v>0</v>
      </c>
      <c r="R23" s="15">
        <v>0</v>
      </c>
      <c r="S23" s="84">
        <f t="shared" si="7"/>
        <v>0</v>
      </c>
      <c r="T23" s="15">
        <v>0</v>
      </c>
      <c r="U23" s="84">
        <f t="shared" si="8"/>
        <v>0</v>
      </c>
      <c r="V23" s="15">
        <v>0</v>
      </c>
      <c r="W23" s="84">
        <f t="shared" si="9"/>
        <v>0</v>
      </c>
      <c r="X23" s="15">
        <v>0</v>
      </c>
      <c r="Y23" s="84">
        <f t="shared" si="10"/>
        <v>0</v>
      </c>
      <c r="Z23" s="15">
        <v>0</v>
      </c>
      <c r="AA23" s="84">
        <f t="shared" si="11"/>
        <v>0</v>
      </c>
      <c r="AB23" s="15">
        <v>0</v>
      </c>
      <c r="AC23" s="84">
        <f t="shared" si="12"/>
        <v>0</v>
      </c>
      <c r="AD23" s="15">
        <v>0</v>
      </c>
      <c r="AE23" s="84">
        <f t="shared" si="13"/>
        <v>0</v>
      </c>
      <c r="AF23" s="15">
        <v>0</v>
      </c>
      <c r="AG23" s="84">
        <f t="shared" si="14"/>
        <v>0</v>
      </c>
      <c r="AH23" s="15">
        <v>0</v>
      </c>
      <c r="AI23" s="84">
        <f t="shared" si="15"/>
        <v>0</v>
      </c>
      <c r="AJ23" s="15">
        <v>0</v>
      </c>
      <c r="AK23" s="84">
        <f t="shared" si="16"/>
        <v>0</v>
      </c>
      <c r="AL23" s="15">
        <v>0</v>
      </c>
      <c r="AM23" s="84">
        <f t="shared" si="17"/>
        <v>0</v>
      </c>
      <c r="AN23" s="15">
        <v>0</v>
      </c>
      <c r="AO23" s="84">
        <f t="shared" si="18"/>
        <v>0</v>
      </c>
      <c r="AP23" s="15">
        <v>0</v>
      </c>
      <c r="AQ23" s="84">
        <f t="shared" si="19"/>
        <v>0</v>
      </c>
      <c r="AR23" s="15">
        <v>0</v>
      </c>
      <c r="AS23" s="84">
        <f t="shared" si="20"/>
        <v>0</v>
      </c>
      <c r="AT23" s="15">
        <v>0</v>
      </c>
      <c r="AU23" s="84">
        <f t="shared" si="21"/>
        <v>0</v>
      </c>
      <c r="AV23" s="15">
        <v>0</v>
      </c>
      <c r="AW23" s="84">
        <f t="shared" si="22"/>
        <v>0</v>
      </c>
      <c r="AX23" s="15">
        <v>0</v>
      </c>
      <c r="AY23" s="84">
        <f t="shared" si="23"/>
        <v>0</v>
      </c>
      <c r="AZ23" s="15">
        <v>0</v>
      </c>
      <c r="BA23" s="84">
        <f t="shared" si="24"/>
        <v>0</v>
      </c>
      <c r="BB23" s="15">
        <v>0</v>
      </c>
      <c r="BC23" s="84">
        <f t="shared" si="25"/>
        <v>0</v>
      </c>
      <c r="BD23" s="15">
        <v>0</v>
      </c>
      <c r="BE23" s="84">
        <f t="shared" si="26"/>
        <v>0</v>
      </c>
      <c r="BF23" s="15">
        <v>0</v>
      </c>
      <c r="BG23" s="84">
        <f t="shared" si="27"/>
        <v>0</v>
      </c>
      <c r="BH23" s="15">
        <v>0</v>
      </c>
      <c r="BI23" s="84">
        <f t="shared" si="28"/>
        <v>0</v>
      </c>
      <c r="BJ23" s="15">
        <v>0</v>
      </c>
      <c r="BK23" s="88">
        <f t="shared" si="29"/>
        <v>0</v>
      </c>
      <c r="BL23" s="102">
        <f t="shared" si="3"/>
        <v>0</v>
      </c>
    </row>
    <row r="24" spans="1:64">
      <c r="A24" s="80"/>
      <c r="B24" s="12"/>
      <c r="C24" s="13"/>
      <c r="D24" s="13"/>
      <c r="E24" s="13"/>
      <c r="F24" s="13"/>
      <c r="G24" s="14"/>
      <c r="H24" s="70"/>
      <c r="I24" s="84">
        <f t="shared" si="2"/>
        <v>0</v>
      </c>
      <c r="J24" s="85">
        <f t="shared" si="0"/>
        <v>0</v>
      </c>
      <c r="K24" s="83"/>
      <c r="L24" s="86">
        <f t="shared" si="1"/>
        <v>0</v>
      </c>
      <c r="M24" s="84">
        <f t="shared" si="4"/>
        <v>0</v>
      </c>
      <c r="N24" s="15">
        <v>0</v>
      </c>
      <c r="O24" s="84">
        <f t="shared" si="5"/>
        <v>0</v>
      </c>
      <c r="P24" s="15">
        <v>0</v>
      </c>
      <c r="Q24" s="84">
        <f t="shared" si="6"/>
        <v>0</v>
      </c>
      <c r="R24" s="15">
        <v>0</v>
      </c>
      <c r="S24" s="84">
        <f t="shared" si="7"/>
        <v>0</v>
      </c>
      <c r="T24" s="15">
        <v>0</v>
      </c>
      <c r="U24" s="84">
        <f t="shared" si="8"/>
        <v>0</v>
      </c>
      <c r="V24" s="15">
        <v>0</v>
      </c>
      <c r="W24" s="84">
        <f t="shared" si="9"/>
        <v>0</v>
      </c>
      <c r="X24" s="15">
        <v>0</v>
      </c>
      <c r="Y24" s="84">
        <f t="shared" si="10"/>
        <v>0</v>
      </c>
      <c r="Z24" s="15">
        <v>0</v>
      </c>
      <c r="AA24" s="84">
        <f t="shared" si="11"/>
        <v>0</v>
      </c>
      <c r="AB24" s="15">
        <v>0</v>
      </c>
      <c r="AC24" s="84">
        <f t="shared" si="12"/>
        <v>0</v>
      </c>
      <c r="AD24" s="15">
        <v>0</v>
      </c>
      <c r="AE24" s="84">
        <f t="shared" si="13"/>
        <v>0</v>
      </c>
      <c r="AF24" s="15">
        <v>0</v>
      </c>
      <c r="AG24" s="84">
        <f t="shared" si="14"/>
        <v>0</v>
      </c>
      <c r="AH24" s="15">
        <v>0</v>
      </c>
      <c r="AI24" s="84">
        <f t="shared" si="15"/>
        <v>0</v>
      </c>
      <c r="AJ24" s="15">
        <v>0</v>
      </c>
      <c r="AK24" s="84">
        <f t="shared" si="16"/>
        <v>0</v>
      </c>
      <c r="AL24" s="15">
        <v>0</v>
      </c>
      <c r="AM24" s="84">
        <f t="shared" si="17"/>
        <v>0</v>
      </c>
      <c r="AN24" s="15">
        <v>0</v>
      </c>
      <c r="AO24" s="84">
        <f t="shared" si="18"/>
        <v>0</v>
      </c>
      <c r="AP24" s="15">
        <v>0</v>
      </c>
      <c r="AQ24" s="84">
        <f t="shared" si="19"/>
        <v>0</v>
      </c>
      <c r="AR24" s="15">
        <v>0</v>
      </c>
      <c r="AS24" s="84">
        <f t="shared" si="20"/>
        <v>0</v>
      </c>
      <c r="AT24" s="15">
        <v>0</v>
      </c>
      <c r="AU24" s="84">
        <f t="shared" si="21"/>
        <v>0</v>
      </c>
      <c r="AV24" s="15">
        <v>0</v>
      </c>
      <c r="AW24" s="84">
        <f t="shared" si="22"/>
        <v>0</v>
      </c>
      <c r="AX24" s="15">
        <v>0</v>
      </c>
      <c r="AY24" s="84">
        <f t="shared" si="23"/>
        <v>0</v>
      </c>
      <c r="AZ24" s="15">
        <v>0</v>
      </c>
      <c r="BA24" s="84">
        <f t="shared" si="24"/>
        <v>0</v>
      </c>
      <c r="BB24" s="15">
        <v>0</v>
      </c>
      <c r="BC24" s="84">
        <f t="shared" si="25"/>
        <v>0</v>
      </c>
      <c r="BD24" s="15">
        <v>0</v>
      </c>
      <c r="BE24" s="84">
        <f t="shared" si="26"/>
        <v>0</v>
      </c>
      <c r="BF24" s="15">
        <v>0</v>
      </c>
      <c r="BG24" s="84">
        <f t="shared" si="27"/>
        <v>0</v>
      </c>
      <c r="BH24" s="15">
        <v>0</v>
      </c>
      <c r="BI24" s="84">
        <f t="shared" si="28"/>
        <v>0</v>
      </c>
      <c r="BJ24" s="15">
        <v>0</v>
      </c>
      <c r="BK24" s="88">
        <f t="shared" si="29"/>
        <v>0</v>
      </c>
      <c r="BL24" s="102">
        <f t="shared" si="3"/>
        <v>0</v>
      </c>
    </row>
    <row r="25" spans="1:64" ht="15.75" thickBot="1">
      <c r="A25" s="75"/>
      <c r="B25" s="76"/>
      <c r="C25" s="103"/>
      <c r="D25" s="103"/>
      <c r="E25" s="103"/>
      <c r="F25" s="103"/>
      <c r="G25" s="104"/>
      <c r="H25" s="105"/>
      <c r="I25" s="106">
        <f t="shared" si="2"/>
        <v>0</v>
      </c>
      <c r="J25" s="107">
        <f t="shared" si="0"/>
        <v>0</v>
      </c>
      <c r="K25" s="108"/>
      <c r="L25" s="109">
        <f t="shared" si="1"/>
        <v>0</v>
      </c>
      <c r="M25" s="106">
        <f t="shared" si="4"/>
        <v>0</v>
      </c>
      <c r="N25" s="110">
        <v>0</v>
      </c>
      <c r="O25" s="106">
        <f t="shared" si="5"/>
        <v>0</v>
      </c>
      <c r="P25" s="110">
        <v>0</v>
      </c>
      <c r="Q25" s="106">
        <f t="shared" si="6"/>
        <v>0</v>
      </c>
      <c r="R25" s="110">
        <v>0</v>
      </c>
      <c r="S25" s="106">
        <f t="shared" si="7"/>
        <v>0</v>
      </c>
      <c r="T25" s="110">
        <v>0</v>
      </c>
      <c r="U25" s="106">
        <f t="shared" si="8"/>
        <v>0</v>
      </c>
      <c r="V25" s="110">
        <v>0</v>
      </c>
      <c r="W25" s="106">
        <f t="shared" si="9"/>
        <v>0</v>
      </c>
      <c r="X25" s="110">
        <v>0</v>
      </c>
      <c r="Y25" s="106">
        <f t="shared" si="10"/>
        <v>0</v>
      </c>
      <c r="Z25" s="110">
        <v>0</v>
      </c>
      <c r="AA25" s="106">
        <f t="shared" si="11"/>
        <v>0</v>
      </c>
      <c r="AB25" s="110">
        <v>0</v>
      </c>
      <c r="AC25" s="106">
        <f t="shared" si="12"/>
        <v>0</v>
      </c>
      <c r="AD25" s="110">
        <v>0</v>
      </c>
      <c r="AE25" s="106">
        <f t="shared" si="13"/>
        <v>0</v>
      </c>
      <c r="AF25" s="110">
        <v>0</v>
      </c>
      <c r="AG25" s="106">
        <f t="shared" si="14"/>
        <v>0</v>
      </c>
      <c r="AH25" s="110">
        <v>0</v>
      </c>
      <c r="AI25" s="106">
        <f t="shared" si="15"/>
        <v>0</v>
      </c>
      <c r="AJ25" s="110">
        <v>0</v>
      </c>
      <c r="AK25" s="106">
        <f t="shared" si="16"/>
        <v>0</v>
      </c>
      <c r="AL25" s="110">
        <v>0</v>
      </c>
      <c r="AM25" s="106">
        <f t="shared" si="17"/>
        <v>0</v>
      </c>
      <c r="AN25" s="110">
        <v>0</v>
      </c>
      <c r="AO25" s="106">
        <f t="shared" si="18"/>
        <v>0</v>
      </c>
      <c r="AP25" s="110">
        <v>0</v>
      </c>
      <c r="AQ25" s="106">
        <f t="shared" si="19"/>
        <v>0</v>
      </c>
      <c r="AR25" s="110">
        <v>0</v>
      </c>
      <c r="AS25" s="106">
        <f t="shared" si="20"/>
        <v>0</v>
      </c>
      <c r="AT25" s="110">
        <v>0</v>
      </c>
      <c r="AU25" s="106">
        <f t="shared" si="21"/>
        <v>0</v>
      </c>
      <c r="AV25" s="110">
        <v>0</v>
      </c>
      <c r="AW25" s="106">
        <f t="shared" si="22"/>
        <v>0</v>
      </c>
      <c r="AX25" s="110">
        <v>0</v>
      </c>
      <c r="AY25" s="106">
        <f t="shared" si="23"/>
        <v>0</v>
      </c>
      <c r="AZ25" s="110">
        <v>0</v>
      </c>
      <c r="BA25" s="106">
        <f t="shared" si="24"/>
        <v>0</v>
      </c>
      <c r="BB25" s="110">
        <v>0</v>
      </c>
      <c r="BC25" s="106">
        <f t="shared" si="25"/>
        <v>0</v>
      </c>
      <c r="BD25" s="110">
        <v>0</v>
      </c>
      <c r="BE25" s="106">
        <f t="shared" si="26"/>
        <v>0</v>
      </c>
      <c r="BF25" s="110">
        <v>0</v>
      </c>
      <c r="BG25" s="106">
        <f t="shared" si="27"/>
        <v>0</v>
      </c>
      <c r="BH25" s="110">
        <v>0</v>
      </c>
      <c r="BI25" s="106">
        <f t="shared" si="28"/>
        <v>0</v>
      </c>
      <c r="BJ25" s="110">
        <v>0</v>
      </c>
      <c r="BK25" s="88">
        <f t="shared" si="29"/>
        <v>0</v>
      </c>
      <c r="BL25" s="102">
        <f t="shared" si="3"/>
        <v>0</v>
      </c>
    </row>
    <row r="26" spans="1:64" ht="15.75" thickBot="1">
      <c r="F26" s="200" t="s">
        <v>9</v>
      </c>
      <c r="G26" s="201">
        <f>SUM(G10:G25)</f>
        <v>0</v>
      </c>
      <c r="H26" s="202"/>
      <c r="I26" s="202">
        <f>SUM(I10:I25)</f>
        <v>0</v>
      </c>
      <c r="J26" s="203">
        <f>SUM(J10:J25)</f>
        <v>0</v>
      </c>
      <c r="K26" s="201"/>
      <c r="L26" s="203">
        <f>SUM(L10:L25)</f>
        <v>0</v>
      </c>
      <c r="M26" s="202">
        <f>SUM(M10:M25)</f>
        <v>0</v>
      </c>
      <c r="N26" s="202"/>
      <c r="O26" s="202">
        <f>SUM(O10:O25)</f>
        <v>0</v>
      </c>
      <c r="P26" s="204"/>
      <c r="Q26" s="202">
        <f>SUM(Q10:Q25)</f>
        <v>0</v>
      </c>
      <c r="R26" s="202"/>
      <c r="S26" s="202">
        <f>SUM(S10:S25)</f>
        <v>0</v>
      </c>
      <c r="T26" s="202"/>
      <c r="U26" s="202">
        <f>SUM(U10:U25)</f>
        <v>0</v>
      </c>
      <c r="V26" s="204"/>
      <c r="W26" s="202">
        <f>SUM(W10:W25)</f>
        <v>0</v>
      </c>
      <c r="X26" s="202"/>
      <c r="Y26" s="202">
        <f>SUM(Y10:Y25)</f>
        <v>0</v>
      </c>
      <c r="Z26" s="204"/>
      <c r="AA26" s="202">
        <f>SUM(AA10:AA25)</f>
        <v>0</v>
      </c>
      <c r="AB26" s="202"/>
      <c r="AC26" s="202">
        <f>SUM(AC10:AC25)</f>
        <v>0</v>
      </c>
      <c r="AD26" s="202"/>
      <c r="AE26" s="202">
        <f>SUM(AE10:AE25)</f>
        <v>0</v>
      </c>
      <c r="AF26" s="204"/>
      <c r="AG26" s="202">
        <f>SUM(AG10:AG25)</f>
        <v>0</v>
      </c>
      <c r="AH26" s="202"/>
      <c r="AI26" s="202">
        <f>SUM(AI10:AI25)</f>
        <v>0</v>
      </c>
      <c r="AJ26" s="204"/>
      <c r="AK26" s="202">
        <f>SUM(AK10:AK25)</f>
        <v>0</v>
      </c>
      <c r="AL26" s="202"/>
      <c r="AM26" s="202">
        <f>SUM(AM10:AM25)</f>
        <v>0</v>
      </c>
      <c r="AN26" s="202"/>
      <c r="AO26" s="202">
        <f>SUM(AO10:AO25)</f>
        <v>0</v>
      </c>
      <c r="AP26" s="204"/>
      <c r="AQ26" s="202">
        <f>SUM(AQ10:AQ25)</f>
        <v>0</v>
      </c>
      <c r="AR26" s="202"/>
      <c r="AS26" s="202">
        <f>SUM(AS10:AS25)</f>
        <v>0</v>
      </c>
      <c r="AT26" s="204"/>
      <c r="AU26" s="202">
        <f>SUM(AU10:AU25)</f>
        <v>0</v>
      </c>
      <c r="AV26" s="202"/>
      <c r="AW26" s="202">
        <f>SUM(AW10:AW25)</f>
        <v>0</v>
      </c>
      <c r="AX26" s="202"/>
      <c r="AY26" s="202">
        <f>SUM(AY10:AY25)</f>
        <v>0</v>
      </c>
      <c r="AZ26" s="204"/>
      <c r="BA26" s="202">
        <f>SUM(BA10:BA25)</f>
        <v>0</v>
      </c>
      <c r="BB26" s="202"/>
      <c r="BC26" s="202">
        <f>SUM(BC10:BC25)</f>
        <v>0</v>
      </c>
      <c r="BD26" s="204"/>
      <c r="BE26" s="202">
        <f>SUM(BE10:BE25)</f>
        <v>0</v>
      </c>
      <c r="BF26" s="202"/>
      <c r="BG26" s="202">
        <f>SUM(BG10:BG25)</f>
        <v>0</v>
      </c>
      <c r="BH26" s="202"/>
      <c r="BI26" s="202">
        <f>SUM(BI10:BI25)</f>
        <v>0</v>
      </c>
      <c r="BJ26" s="204"/>
      <c r="BK26" s="205">
        <f>SUM(BK10:BK25)</f>
        <v>0</v>
      </c>
      <c r="BL26" s="68">
        <f>BK26-L26</f>
        <v>0</v>
      </c>
    </row>
    <row r="27" spans="1:64">
      <c r="M27" s="318" t="s">
        <v>34</v>
      </c>
      <c r="N27" s="318"/>
      <c r="O27" s="318"/>
      <c r="P27" s="318"/>
      <c r="Q27" s="318"/>
      <c r="R27" s="318"/>
      <c r="S27" s="318"/>
      <c r="T27" s="318"/>
      <c r="U27" s="318"/>
      <c r="V27" s="318"/>
      <c r="W27" s="318" t="s">
        <v>34</v>
      </c>
      <c r="X27" s="318"/>
      <c r="Y27" s="318"/>
      <c r="Z27" s="318"/>
      <c r="AA27" s="318"/>
      <c r="AB27" s="318"/>
      <c r="AC27" s="318"/>
      <c r="AD27" s="318"/>
      <c r="AE27" s="318"/>
      <c r="AF27" s="318"/>
      <c r="AG27" s="318" t="s">
        <v>34</v>
      </c>
      <c r="AH27" s="318"/>
      <c r="AI27" s="318"/>
      <c r="AJ27" s="318"/>
      <c r="AK27" s="318"/>
      <c r="AL27" s="318"/>
      <c r="AM27" s="318"/>
      <c r="AN27" s="318"/>
      <c r="AO27" s="318"/>
      <c r="AP27" s="318"/>
      <c r="AQ27" s="318" t="s">
        <v>34</v>
      </c>
      <c r="AR27" s="318"/>
      <c r="AS27" s="318"/>
      <c r="AT27" s="318"/>
      <c r="AU27" s="318"/>
      <c r="AV27" s="318"/>
      <c r="AW27" s="318"/>
      <c r="AX27" s="318"/>
      <c r="AY27" s="318"/>
      <c r="AZ27" s="318"/>
      <c r="BA27" s="318" t="s">
        <v>34</v>
      </c>
      <c r="BB27" s="318"/>
      <c r="BC27" s="318"/>
      <c r="BD27" s="318"/>
      <c r="BE27" s="318"/>
      <c r="BF27" s="318"/>
      <c r="BG27" s="318"/>
      <c r="BH27" s="318"/>
      <c r="BI27" s="318"/>
      <c r="BJ27" s="318"/>
    </row>
    <row r="28" spans="1:64">
      <c r="A28" s="3"/>
    </row>
    <row r="29" spans="1:64" ht="15.75">
      <c r="A29" s="139" t="s">
        <v>76</v>
      </c>
    </row>
    <row r="30" spans="1:64">
      <c r="A30" s="319"/>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21"/>
    </row>
    <row r="31" spans="1:64">
      <c r="A31" s="322"/>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4"/>
    </row>
    <row r="32" spans="1:64">
      <c r="A32" s="322"/>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323"/>
      <c r="AV32" s="323"/>
      <c r="AW32" s="323"/>
      <c r="AX32" s="323"/>
      <c r="AY32" s="323"/>
      <c r="AZ32" s="323"/>
      <c r="BA32" s="324"/>
    </row>
    <row r="33" spans="1:53">
      <c r="A33" s="325"/>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6"/>
      <c r="AZ33" s="326"/>
      <c r="BA33" s="327"/>
    </row>
    <row r="34" spans="1:53">
      <c r="A34" s="140"/>
      <c r="B34" s="140"/>
      <c r="C34" s="140"/>
      <c r="D34" s="140"/>
      <c r="E34" s="140"/>
      <c r="F34" s="140"/>
      <c r="G34" s="140"/>
      <c r="H34" s="140"/>
      <c r="I34" s="140"/>
      <c r="J34" s="140"/>
      <c r="K34" s="140"/>
      <c r="L34" s="140"/>
      <c r="M34" s="140"/>
      <c r="W34" s="140"/>
      <c r="AG34" s="140"/>
      <c r="AQ34" s="140"/>
      <c r="BA34" s="140"/>
    </row>
    <row r="35" spans="1:53">
      <c r="A35" s="3" t="s">
        <v>56</v>
      </c>
    </row>
    <row r="36" spans="1:53">
      <c r="A36" s="219" t="s">
        <v>133</v>
      </c>
    </row>
    <row r="37" spans="1:53">
      <c r="A37" s="4"/>
    </row>
  </sheetData>
  <mergeCells count="17">
    <mergeCell ref="A30:BA33"/>
    <mergeCell ref="G5:BD5"/>
    <mergeCell ref="A2:U2"/>
    <mergeCell ref="A3:U3"/>
    <mergeCell ref="A4:U4"/>
    <mergeCell ref="BA27:BJ27"/>
    <mergeCell ref="BK8:BL9"/>
    <mergeCell ref="BA8:BJ8"/>
    <mergeCell ref="C8:E8"/>
    <mergeCell ref="AQ8:AZ8"/>
    <mergeCell ref="AQ27:AZ27"/>
    <mergeCell ref="AG8:AP8"/>
    <mergeCell ref="AG27:AP27"/>
    <mergeCell ref="W8:AF8"/>
    <mergeCell ref="W27:AF27"/>
    <mergeCell ref="M8:V8"/>
    <mergeCell ref="M27:V27"/>
  </mergeCells>
  <phoneticPr fontId="0" type="noConversion"/>
  <conditionalFormatting sqref="BL10:BL25">
    <cfRule type="cellIs" priority="1" stopIfTrue="1" operator="equal">
      <formula>0</formula>
    </cfRule>
    <cfRule type="cellIs" dxfId="3" priority="2" stopIfTrue="1" operator="lessThan">
      <formula>1</formula>
    </cfRule>
    <cfRule type="cellIs" dxfId="2" priority="3" stopIfTrue="1" operator="greaterThan">
      <formula>1</formula>
    </cfRule>
  </conditionalFormatting>
  <hyperlinks>
    <hyperlink ref="A36" r:id="rId1" display="https://hr.ufl.edu/manager-resources/classification-compensation/compensation/fringe-benefits-pool/" xr:uid="{EE4E5957-F51B-4552-9702-384904DC8F8F}"/>
  </hyperlinks>
  <pageMargins left="0.25" right="0.25" top="0.75" bottom="0.75" header="0.3" footer="0.3"/>
  <pageSetup scale="59" orientation="landscape" r:id="rId2"/>
  <headerFooter alignWithMargins="0">
    <oddFooter>Page &amp;P&amp;R&amp;A</oddFooter>
  </headerFooter>
  <colBreaks count="1" manualBreakCount="1">
    <brk id="62" max="38" man="1"/>
  </col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E33"/>
  <sheetViews>
    <sheetView zoomScaleNormal="100" workbookViewId="0">
      <selection activeCell="A3" sqref="A3:U3"/>
    </sheetView>
  </sheetViews>
  <sheetFormatPr defaultColWidth="9.140625" defaultRowHeight="12.75"/>
  <cols>
    <col min="1" max="1" width="34.7109375" style="5" bestFit="1" customWidth="1"/>
    <col min="2" max="2" width="10.7109375" style="5" customWidth="1"/>
    <col min="3" max="3" width="7.140625" style="5" customWidth="1"/>
    <col min="4" max="4" width="18.28515625" style="5" customWidth="1"/>
    <col min="5" max="5" width="11.7109375" style="5" customWidth="1"/>
    <col min="6" max="6" width="13.140625" style="5" customWidth="1"/>
    <col min="7" max="7" width="8.85546875" style="5" customWidth="1"/>
    <col min="8" max="8" width="10.7109375" style="5" customWidth="1"/>
    <col min="9" max="9" width="8.7109375" style="5" customWidth="1"/>
    <col min="10" max="10" width="11.140625" style="5" customWidth="1"/>
    <col min="11" max="11" width="9" style="5" customWidth="1"/>
    <col min="12" max="12" width="11.85546875" style="5" customWidth="1"/>
    <col min="13" max="13" width="8.7109375" style="5" customWidth="1"/>
    <col min="14" max="14" width="12.140625" style="5" customWidth="1"/>
    <col min="15" max="15" width="9" style="5" customWidth="1"/>
    <col min="16" max="16" width="13.140625" style="5" customWidth="1"/>
    <col min="17" max="17" width="8.85546875" style="5" customWidth="1"/>
    <col min="18" max="18" width="10.7109375" style="5" customWidth="1"/>
    <col min="19" max="19" width="8.7109375" style="5" customWidth="1"/>
    <col min="20" max="20" width="11.140625" style="5" customWidth="1"/>
    <col min="21" max="21" width="9" style="5" customWidth="1"/>
    <col min="22" max="22" width="11.85546875" style="5" customWidth="1"/>
    <col min="23" max="23" width="8.7109375" style="5" customWidth="1"/>
    <col min="24" max="24" width="12.140625" style="5" customWidth="1"/>
    <col min="25" max="25" width="9" style="5" customWidth="1"/>
    <col min="26" max="26" width="13.140625" style="5" customWidth="1"/>
    <col min="27" max="27" width="8.85546875" style="5" customWidth="1"/>
    <col min="28" max="28" width="10.7109375" style="5" customWidth="1"/>
    <col min="29" max="29" width="8.7109375" style="5" customWidth="1"/>
    <col min="30" max="30" width="11.140625" style="5" customWidth="1"/>
    <col min="31" max="31" width="9" style="5" customWidth="1"/>
    <col min="32" max="32" width="11.85546875" style="5" customWidth="1"/>
    <col min="33" max="33" width="8.7109375" style="5" customWidth="1"/>
    <col min="34" max="34" width="12.140625" style="5" customWidth="1"/>
    <col min="35" max="35" width="9" style="5" customWidth="1"/>
    <col min="36" max="36" width="13.140625" style="5" customWidth="1"/>
    <col min="37" max="37" width="8.85546875" style="5" customWidth="1"/>
    <col min="38" max="38" width="10.7109375" style="5" customWidth="1"/>
    <col min="39" max="39" width="8.7109375" style="5" customWidth="1"/>
    <col min="40" max="40" width="11.140625" style="5" customWidth="1"/>
    <col min="41" max="41" width="9" style="5" customWidth="1"/>
    <col min="42" max="42" width="11.85546875" style="5" customWidth="1"/>
    <col min="43" max="43" width="8.7109375" style="5" customWidth="1"/>
    <col min="44" max="44" width="12.140625" style="5" customWidth="1"/>
    <col min="45" max="45" width="9" style="5" customWidth="1"/>
    <col min="46" max="46" width="13.140625" style="5" customWidth="1"/>
    <col min="47" max="47" width="8.85546875" style="5" customWidth="1"/>
    <col min="48" max="48" width="10.7109375" style="5" customWidth="1"/>
    <col min="49" max="49" width="8.7109375" style="5" customWidth="1"/>
    <col min="50" max="50" width="11.140625" style="5" customWidth="1"/>
    <col min="51" max="51" width="9" style="5" customWidth="1"/>
    <col min="52" max="52" width="11.85546875" style="5" customWidth="1"/>
    <col min="53" max="53" width="8.7109375" style="5" customWidth="1"/>
    <col min="54" max="54" width="12.140625" style="5" customWidth="1"/>
    <col min="55" max="55" width="9" style="5" customWidth="1"/>
    <col min="56" max="56" width="14.85546875" style="5" customWidth="1"/>
    <col min="57" max="57" width="7.5703125" style="5" customWidth="1"/>
    <col min="58" max="16384" width="9.140625" style="5"/>
  </cols>
  <sheetData>
    <row r="1" spans="1:57" s="9" customFormat="1" ht="15">
      <c r="D1" s="10"/>
    </row>
    <row r="2" spans="1:57" s="9" customFormat="1" ht="20.25">
      <c r="A2" s="308" t="s">
        <v>39</v>
      </c>
      <c r="B2" s="308"/>
      <c r="C2" s="308"/>
      <c r="D2" s="308"/>
      <c r="E2" s="308"/>
      <c r="F2" s="308"/>
      <c r="G2" s="308"/>
      <c r="H2" s="308"/>
      <c r="I2" s="308"/>
      <c r="J2" s="308"/>
      <c r="K2" s="308"/>
      <c r="L2" s="308"/>
      <c r="M2" s="308"/>
      <c r="N2" s="308"/>
      <c r="O2" s="308"/>
      <c r="P2" s="308"/>
      <c r="Q2" s="308"/>
      <c r="R2" s="308"/>
      <c r="S2" s="308"/>
      <c r="T2" s="308"/>
      <c r="U2" s="30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row>
    <row r="3" spans="1:57" s="9" customFormat="1" ht="20.25">
      <c r="A3" s="308" t="s">
        <v>170</v>
      </c>
      <c r="B3" s="308"/>
      <c r="C3" s="308"/>
      <c r="D3" s="308"/>
      <c r="E3" s="308"/>
      <c r="F3" s="308"/>
      <c r="G3" s="308"/>
      <c r="H3" s="308"/>
      <c r="I3" s="308"/>
      <c r="J3" s="308"/>
      <c r="K3" s="308"/>
      <c r="L3" s="308"/>
      <c r="M3" s="308"/>
      <c r="N3" s="308"/>
      <c r="O3" s="308"/>
      <c r="P3" s="308"/>
      <c r="Q3" s="308"/>
      <c r="R3" s="308"/>
      <c r="S3" s="308"/>
      <c r="T3" s="308"/>
      <c r="U3" s="30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row>
    <row r="4" spans="1:57" s="9" customFormat="1" ht="21" thickBot="1">
      <c r="A4" s="329" t="s">
        <v>41</v>
      </c>
      <c r="B4" s="329"/>
      <c r="C4" s="329"/>
      <c r="D4" s="329"/>
      <c r="E4" s="329"/>
      <c r="F4" s="329"/>
      <c r="G4" s="329"/>
      <c r="H4" s="329"/>
      <c r="I4" s="329"/>
      <c r="J4" s="329"/>
      <c r="K4" s="329"/>
      <c r="L4" s="329"/>
      <c r="M4" s="329"/>
      <c r="N4" s="329"/>
      <c r="O4" s="329"/>
      <c r="P4" s="329"/>
      <c r="Q4" s="329"/>
      <c r="R4" s="329"/>
      <c r="S4" s="329"/>
      <c r="T4" s="329"/>
      <c r="U4" s="32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row>
    <row r="5" spans="1:57" s="6" customFormat="1" ht="18.75">
      <c r="A5" s="342"/>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row>
    <row r="6" spans="1:57" s="6" customFormat="1" ht="18.75">
      <c r="A6" s="138" t="s">
        <v>74</v>
      </c>
      <c r="B6" s="7"/>
      <c r="C6" s="7"/>
      <c r="D6" s="7"/>
      <c r="E6" s="7"/>
      <c r="F6" s="7"/>
      <c r="G6" s="7"/>
      <c r="H6" s="7"/>
      <c r="I6" s="7"/>
      <c r="J6" s="7"/>
      <c r="K6" s="7"/>
      <c r="L6" s="7"/>
      <c r="M6" s="7"/>
      <c r="N6" s="7"/>
      <c r="P6" s="7"/>
      <c r="Q6" s="7"/>
      <c r="R6" s="7"/>
      <c r="S6" s="7"/>
      <c r="T6" s="7"/>
      <c r="U6" s="7"/>
      <c r="V6" s="7"/>
      <c r="W6" s="7"/>
      <c r="X6" s="7"/>
      <c r="Z6" s="7"/>
      <c r="AA6" s="7"/>
      <c r="AB6" s="7"/>
      <c r="AC6" s="7"/>
      <c r="AD6" s="7"/>
      <c r="AE6" s="7"/>
      <c r="AF6" s="7"/>
      <c r="AG6" s="7"/>
      <c r="AH6" s="7"/>
      <c r="AJ6" s="7"/>
      <c r="AK6" s="7"/>
      <c r="AL6" s="7"/>
      <c r="AM6" s="7"/>
      <c r="AN6" s="7"/>
      <c r="AO6" s="7"/>
      <c r="AP6" s="7"/>
      <c r="AQ6" s="7"/>
      <c r="AR6" s="7"/>
      <c r="AT6" s="7"/>
      <c r="AU6" s="7"/>
      <c r="AV6" s="7"/>
      <c r="AW6" s="7"/>
      <c r="AX6" s="7"/>
      <c r="AY6" s="7"/>
      <c r="AZ6" s="7"/>
      <c r="BA6" s="7"/>
      <c r="BB6" s="7"/>
    </row>
    <row r="7" spans="1:57" s="6" customFormat="1" ht="19.5" thickBo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row>
    <row r="8" spans="1:57" s="9" customFormat="1" ht="15">
      <c r="A8" s="312" t="s">
        <v>17</v>
      </c>
      <c r="B8" s="285" t="s">
        <v>5</v>
      </c>
      <c r="C8" s="286"/>
      <c r="D8" s="345"/>
      <c r="E8" s="148"/>
      <c r="F8" s="339" t="s">
        <v>7</v>
      </c>
      <c r="G8" s="340"/>
      <c r="H8" s="340"/>
      <c r="I8" s="340"/>
      <c r="J8" s="340"/>
      <c r="K8" s="340"/>
      <c r="L8" s="340"/>
      <c r="M8" s="340"/>
      <c r="N8" s="340"/>
      <c r="O8" s="341"/>
      <c r="P8" s="339" t="s">
        <v>7</v>
      </c>
      <c r="Q8" s="340"/>
      <c r="R8" s="340"/>
      <c r="S8" s="340"/>
      <c r="T8" s="340"/>
      <c r="U8" s="340"/>
      <c r="V8" s="340"/>
      <c r="W8" s="340"/>
      <c r="X8" s="340"/>
      <c r="Y8" s="341"/>
      <c r="Z8" s="339" t="s">
        <v>7</v>
      </c>
      <c r="AA8" s="340"/>
      <c r="AB8" s="340"/>
      <c r="AC8" s="340"/>
      <c r="AD8" s="340"/>
      <c r="AE8" s="340"/>
      <c r="AF8" s="340"/>
      <c r="AG8" s="340"/>
      <c r="AH8" s="340"/>
      <c r="AI8" s="341"/>
      <c r="AJ8" s="339" t="s">
        <v>7</v>
      </c>
      <c r="AK8" s="340"/>
      <c r="AL8" s="340"/>
      <c r="AM8" s="340"/>
      <c r="AN8" s="340"/>
      <c r="AO8" s="340"/>
      <c r="AP8" s="340"/>
      <c r="AQ8" s="340"/>
      <c r="AR8" s="340"/>
      <c r="AS8" s="341"/>
      <c r="AT8" s="339" t="s">
        <v>7</v>
      </c>
      <c r="AU8" s="340"/>
      <c r="AV8" s="340"/>
      <c r="AW8" s="340"/>
      <c r="AX8" s="340"/>
      <c r="AY8" s="340"/>
      <c r="AZ8" s="340"/>
      <c r="BA8" s="340"/>
      <c r="BB8" s="340"/>
      <c r="BC8" s="341"/>
      <c r="BD8" s="23"/>
      <c r="BE8" s="148"/>
    </row>
    <row r="9" spans="1:57" s="9" customFormat="1" ht="48" customHeight="1" thickBot="1">
      <c r="A9" s="313"/>
      <c r="B9" s="160" t="s">
        <v>96</v>
      </c>
      <c r="C9" s="194" t="s">
        <v>6</v>
      </c>
      <c r="D9" s="158" t="s">
        <v>55</v>
      </c>
      <c r="E9" s="159" t="s">
        <v>1</v>
      </c>
      <c r="F9" s="160">
        <f>'2. Proposed Usage'!A11</f>
        <v>0</v>
      </c>
      <c r="G9" s="154" t="s">
        <v>109</v>
      </c>
      <c r="H9" s="154">
        <f>'2. Proposed Usage'!A12</f>
        <v>0</v>
      </c>
      <c r="I9" s="154" t="s">
        <v>109</v>
      </c>
      <c r="J9" s="154">
        <f>'2. Proposed Usage'!A13</f>
        <v>0</v>
      </c>
      <c r="K9" s="154" t="s">
        <v>109</v>
      </c>
      <c r="L9" s="154">
        <f>'2. Proposed Usage'!A14</f>
        <v>0</v>
      </c>
      <c r="M9" s="154" t="s">
        <v>109</v>
      </c>
      <c r="N9" s="154">
        <f>'2. Proposed Usage'!A15</f>
        <v>0</v>
      </c>
      <c r="O9" s="156" t="s">
        <v>109</v>
      </c>
      <c r="P9" s="160">
        <f>'2. Proposed Usage'!A16</f>
        <v>0</v>
      </c>
      <c r="Q9" s="154" t="s">
        <v>109</v>
      </c>
      <c r="R9" s="154">
        <f>'2. Proposed Usage'!A17</f>
        <v>0</v>
      </c>
      <c r="S9" s="154" t="s">
        <v>109</v>
      </c>
      <c r="T9" s="154">
        <f>'2. Proposed Usage'!A18</f>
        <v>0</v>
      </c>
      <c r="U9" s="154" t="s">
        <v>109</v>
      </c>
      <c r="V9" s="154">
        <f>'2. Proposed Usage'!A19</f>
        <v>0</v>
      </c>
      <c r="W9" s="154" t="s">
        <v>109</v>
      </c>
      <c r="X9" s="154">
        <f>'2. Proposed Usage'!A20</f>
        <v>0</v>
      </c>
      <c r="Y9" s="156" t="s">
        <v>109</v>
      </c>
      <c r="Z9" s="160">
        <f>'2. Proposed Usage'!A21</f>
        <v>0</v>
      </c>
      <c r="AA9" s="154" t="s">
        <v>109</v>
      </c>
      <c r="AB9" s="154">
        <f>'2. Proposed Usage'!A22</f>
        <v>0</v>
      </c>
      <c r="AC9" s="154" t="s">
        <v>109</v>
      </c>
      <c r="AD9" s="154">
        <f>'2. Proposed Usage'!A23</f>
        <v>0</v>
      </c>
      <c r="AE9" s="154" t="s">
        <v>109</v>
      </c>
      <c r="AF9" s="154">
        <f>'2. Proposed Usage'!A24</f>
        <v>0</v>
      </c>
      <c r="AG9" s="154" t="s">
        <v>109</v>
      </c>
      <c r="AH9" s="154">
        <f>'2. Proposed Usage'!A25</f>
        <v>0</v>
      </c>
      <c r="AI9" s="156" t="s">
        <v>109</v>
      </c>
      <c r="AJ9" s="160">
        <f>'2. Proposed Usage'!A26</f>
        <v>0</v>
      </c>
      <c r="AK9" s="154" t="s">
        <v>109</v>
      </c>
      <c r="AL9" s="154">
        <f>'2. Proposed Usage'!A27</f>
        <v>0</v>
      </c>
      <c r="AM9" s="154" t="s">
        <v>109</v>
      </c>
      <c r="AN9" s="154">
        <f>'2. Proposed Usage'!A28</f>
        <v>0</v>
      </c>
      <c r="AO9" s="154" t="s">
        <v>109</v>
      </c>
      <c r="AP9" s="154">
        <f>'2. Proposed Usage'!A29</f>
        <v>0</v>
      </c>
      <c r="AQ9" s="154" t="s">
        <v>109</v>
      </c>
      <c r="AR9" s="154">
        <f>'2. Proposed Usage'!A30</f>
        <v>0</v>
      </c>
      <c r="AS9" s="156" t="s">
        <v>109</v>
      </c>
      <c r="AT9" s="160">
        <f>'2. Proposed Usage'!A31</f>
        <v>0</v>
      </c>
      <c r="AU9" s="154" t="s">
        <v>109</v>
      </c>
      <c r="AV9" s="154">
        <f>'2. Proposed Usage'!A32</f>
        <v>0</v>
      </c>
      <c r="AW9" s="154" t="s">
        <v>109</v>
      </c>
      <c r="AX9" s="154">
        <f>'2. Proposed Usage'!A33</f>
        <v>0</v>
      </c>
      <c r="AY9" s="154" t="s">
        <v>109</v>
      </c>
      <c r="AZ9" s="154">
        <f>'2. Proposed Usage'!A34</f>
        <v>0</v>
      </c>
      <c r="BA9" s="154" t="s">
        <v>109</v>
      </c>
      <c r="BB9" s="154">
        <f>'2. Proposed Usage'!A35</f>
        <v>0</v>
      </c>
      <c r="BC9" s="156" t="s">
        <v>109</v>
      </c>
      <c r="BD9" s="343" t="s">
        <v>35</v>
      </c>
      <c r="BE9" s="344"/>
    </row>
    <row r="10" spans="1:57" s="11" customFormat="1" ht="15">
      <c r="A10" s="217"/>
      <c r="B10" s="13"/>
      <c r="C10" s="13"/>
      <c r="D10" s="33"/>
      <c r="E10" s="14"/>
      <c r="F10" s="84">
        <f t="shared" ref="F10:F22" si="0">G10*$E10</f>
        <v>0</v>
      </c>
      <c r="G10" s="15">
        <v>0</v>
      </c>
      <c r="H10" s="84">
        <f t="shared" ref="H10:H22" si="1">I10*$E10</f>
        <v>0</v>
      </c>
      <c r="I10" s="15">
        <v>0</v>
      </c>
      <c r="J10" s="84">
        <f t="shared" ref="J10:J22" si="2">K10*$E10</f>
        <v>0</v>
      </c>
      <c r="K10" s="15">
        <v>0</v>
      </c>
      <c r="L10" s="84">
        <f t="shared" ref="L10:L22" si="3">M10*$E10</f>
        <v>0</v>
      </c>
      <c r="M10" s="15">
        <v>0</v>
      </c>
      <c r="N10" s="84">
        <f t="shared" ref="N10:N22" si="4">O10*$E10</f>
        <v>0</v>
      </c>
      <c r="O10" s="15">
        <v>0</v>
      </c>
      <c r="P10" s="84">
        <f t="shared" ref="P10:P22" si="5">Q10*$E10</f>
        <v>0</v>
      </c>
      <c r="Q10" s="15">
        <v>0</v>
      </c>
      <c r="R10" s="84">
        <f t="shared" ref="R10:R22" si="6">S10*$E10</f>
        <v>0</v>
      </c>
      <c r="S10" s="15">
        <v>0</v>
      </c>
      <c r="T10" s="84">
        <f t="shared" ref="T10:T22" si="7">U10*$E10</f>
        <v>0</v>
      </c>
      <c r="U10" s="15">
        <v>0</v>
      </c>
      <c r="V10" s="84">
        <f t="shared" ref="V10:V22" si="8">W10*$E10</f>
        <v>0</v>
      </c>
      <c r="W10" s="15">
        <v>0</v>
      </c>
      <c r="X10" s="84">
        <f t="shared" ref="X10:X22" si="9">Y10*$E10</f>
        <v>0</v>
      </c>
      <c r="Y10" s="15">
        <v>0</v>
      </c>
      <c r="Z10" s="84">
        <f t="shared" ref="Z10:Z22" si="10">AA10*$E10</f>
        <v>0</v>
      </c>
      <c r="AA10" s="15">
        <v>0</v>
      </c>
      <c r="AB10" s="84">
        <f t="shared" ref="AB10:AB22" si="11">AC10*$E10</f>
        <v>0</v>
      </c>
      <c r="AC10" s="15">
        <v>0</v>
      </c>
      <c r="AD10" s="84">
        <f t="shared" ref="AD10:AD22" si="12">AE10*$E10</f>
        <v>0</v>
      </c>
      <c r="AE10" s="15">
        <v>0</v>
      </c>
      <c r="AF10" s="84">
        <f t="shared" ref="AF10:AF22" si="13">AG10*$E10</f>
        <v>0</v>
      </c>
      <c r="AG10" s="15">
        <v>0</v>
      </c>
      <c r="AH10" s="84">
        <f t="shared" ref="AH10:AH22" si="14">AI10*$E10</f>
        <v>0</v>
      </c>
      <c r="AI10" s="15">
        <v>0</v>
      </c>
      <c r="AJ10" s="84">
        <f t="shared" ref="AJ10:AJ22" si="15">AK10*$E10</f>
        <v>0</v>
      </c>
      <c r="AK10" s="15">
        <v>0</v>
      </c>
      <c r="AL10" s="84">
        <f t="shared" ref="AL10:AL22" si="16">AM10*$E10</f>
        <v>0</v>
      </c>
      <c r="AM10" s="15">
        <v>0</v>
      </c>
      <c r="AN10" s="84">
        <f t="shared" ref="AN10:AN22" si="17">AO10*$E10</f>
        <v>0</v>
      </c>
      <c r="AO10" s="15">
        <v>0</v>
      </c>
      <c r="AP10" s="84">
        <f t="shared" ref="AP10:AP22" si="18">AQ10*$E10</f>
        <v>0</v>
      </c>
      <c r="AQ10" s="15">
        <v>0</v>
      </c>
      <c r="AR10" s="84">
        <f t="shared" ref="AR10:AR22" si="19">AS10*$E10</f>
        <v>0</v>
      </c>
      <c r="AS10" s="15">
        <v>0</v>
      </c>
      <c r="AT10" s="84">
        <f t="shared" ref="AT10:AT17" si="20">AU10*$E10</f>
        <v>0</v>
      </c>
      <c r="AU10" s="15">
        <v>0</v>
      </c>
      <c r="AV10" s="84">
        <f t="shared" ref="AV10:AV22" si="21">AW10*$E10</f>
        <v>0</v>
      </c>
      <c r="AW10" s="15">
        <v>0</v>
      </c>
      <c r="AX10" s="84">
        <f t="shared" ref="AX10:AX22" si="22">AY10*$E10</f>
        <v>0</v>
      </c>
      <c r="AY10" s="15">
        <v>0</v>
      </c>
      <c r="AZ10" s="84">
        <f t="shared" ref="AZ10:AZ22" si="23">BA10*$E10</f>
        <v>0</v>
      </c>
      <c r="BA10" s="15">
        <v>0</v>
      </c>
      <c r="BB10" s="84">
        <f t="shared" ref="BB10:BB22" si="24">BC10*$E10</f>
        <v>0</v>
      </c>
      <c r="BC10" s="15">
        <v>0</v>
      </c>
      <c r="BD10" s="89">
        <f>AT10+AV10+AX10+AZ10+BB10+AR10+AP10+AN10+AL10+AJ10+AH10+AF10+AD10+AB10+Z10+X10+V10+T10+R10+P10+N10+L10+J10+H10+F10</f>
        <v>0</v>
      </c>
      <c r="BE10" s="157">
        <f>AU10+AW10+AY10+BA10+BC10+AS10+AQ10+AO10+AM10+AK10+AI10+AG10+AE10+AC10+AA10+Y10+W10+U10+S10+Q10+O10+M10+K10+I10+G10</f>
        <v>0</v>
      </c>
    </row>
    <row r="11" spans="1:57" s="11" customFormat="1" ht="15">
      <c r="A11" s="218"/>
      <c r="B11" s="13"/>
      <c r="C11" s="13"/>
      <c r="D11" s="33"/>
      <c r="E11" s="14"/>
      <c r="F11" s="84">
        <f t="shared" si="0"/>
        <v>0</v>
      </c>
      <c r="G11" s="15">
        <v>0</v>
      </c>
      <c r="H11" s="84">
        <f t="shared" si="1"/>
        <v>0</v>
      </c>
      <c r="I11" s="15">
        <v>0</v>
      </c>
      <c r="J11" s="84">
        <f t="shared" si="2"/>
        <v>0</v>
      </c>
      <c r="K11" s="15">
        <v>0</v>
      </c>
      <c r="L11" s="84">
        <f t="shared" si="3"/>
        <v>0</v>
      </c>
      <c r="M11" s="15">
        <v>0</v>
      </c>
      <c r="N11" s="84">
        <f t="shared" si="4"/>
        <v>0</v>
      </c>
      <c r="O11" s="15">
        <v>0</v>
      </c>
      <c r="P11" s="84">
        <f t="shared" si="5"/>
        <v>0</v>
      </c>
      <c r="Q11" s="15">
        <v>0</v>
      </c>
      <c r="R11" s="84">
        <f t="shared" si="6"/>
        <v>0</v>
      </c>
      <c r="S11" s="15">
        <v>0</v>
      </c>
      <c r="T11" s="84">
        <f t="shared" si="7"/>
        <v>0</v>
      </c>
      <c r="U11" s="15">
        <v>0</v>
      </c>
      <c r="V11" s="84">
        <f t="shared" si="8"/>
        <v>0</v>
      </c>
      <c r="W11" s="15">
        <v>0</v>
      </c>
      <c r="X11" s="84">
        <f t="shared" si="9"/>
        <v>0</v>
      </c>
      <c r="Y11" s="15">
        <v>0</v>
      </c>
      <c r="Z11" s="84">
        <f t="shared" si="10"/>
        <v>0</v>
      </c>
      <c r="AA11" s="15">
        <v>0</v>
      </c>
      <c r="AB11" s="84">
        <f t="shared" si="11"/>
        <v>0</v>
      </c>
      <c r="AC11" s="15">
        <v>0</v>
      </c>
      <c r="AD11" s="84">
        <f t="shared" si="12"/>
        <v>0</v>
      </c>
      <c r="AE11" s="15">
        <v>0</v>
      </c>
      <c r="AF11" s="84">
        <f t="shared" si="13"/>
        <v>0</v>
      </c>
      <c r="AG11" s="15">
        <v>0</v>
      </c>
      <c r="AH11" s="84">
        <f t="shared" si="14"/>
        <v>0</v>
      </c>
      <c r="AI11" s="15">
        <v>0</v>
      </c>
      <c r="AJ11" s="84">
        <f t="shared" si="15"/>
        <v>0</v>
      </c>
      <c r="AK11" s="15">
        <v>0</v>
      </c>
      <c r="AL11" s="84">
        <f t="shared" si="16"/>
        <v>0</v>
      </c>
      <c r="AM11" s="15">
        <v>0</v>
      </c>
      <c r="AN11" s="84">
        <f t="shared" si="17"/>
        <v>0</v>
      </c>
      <c r="AO11" s="15">
        <v>0</v>
      </c>
      <c r="AP11" s="84">
        <f t="shared" si="18"/>
        <v>0</v>
      </c>
      <c r="AQ11" s="15">
        <v>0</v>
      </c>
      <c r="AR11" s="84">
        <f t="shared" si="19"/>
        <v>0</v>
      </c>
      <c r="AS11" s="15">
        <v>0</v>
      </c>
      <c r="AT11" s="84">
        <f t="shared" si="20"/>
        <v>0</v>
      </c>
      <c r="AU11" s="15">
        <v>0</v>
      </c>
      <c r="AV11" s="84">
        <f t="shared" si="21"/>
        <v>0</v>
      </c>
      <c r="AW11" s="15">
        <v>0</v>
      </c>
      <c r="AX11" s="84">
        <f t="shared" si="22"/>
        <v>0</v>
      </c>
      <c r="AY11" s="15">
        <v>0</v>
      </c>
      <c r="AZ11" s="84">
        <f t="shared" si="23"/>
        <v>0</v>
      </c>
      <c r="BA11" s="15">
        <v>0</v>
      </c>
      <c r="BB11" s="84">
        <f t="shared" si="24"/>
        <v>0</v>
      </c>
      <c r="BC11" s="15">
        <v>0</v>
      </c>
      <c r="BD11" s="89">
        <f t="shared" ref="BD11:BD22" si="25">AT11+AV11+AX11+AZ11+BB11+AR11+AP11+AN11+AL11+AJ11+AH11+AF11+AD11+AB11+Z11+X11+V11+T11+R11+P11+N11+L11+J11+H11+F11</f>
        <v>0</v>
      </c>
      <c r="BE11" s="157">
        <f t="shared" ref="BE11:BE22" si="26">AU11+AW11+AY11+BA11+BC11+AS11+AQ11+AO11+AM11+AK11+AI11+AG11+AE11+AC11+AA11+Y11+W11+U11+S11+Q11+O11+M11+K11+I11+G11</f>
        <v>0</v>
      </c>
    </row>
    <row r="12" spans="1:57" s="11" customFormat="1" ht="15">
      <c r="A12" s="218"/>
      <c r="B12" s="13"/>
      <c r="C12" s="13"/>
      <c r="D12" s="33"/>
      <c r="E12" s="14"/>
      <c r="F12" s="84">
        <f t="shared" si="0"/>
        <v>0</v>
      </c>
      <c r="G12" s="15">
        <v>0</v>
      </c>
      <c r="H12" s="84">
        <f t="shared" si="1"/>
        <v>0</v>
      </c>
      <c r="I12" s="15">
        <v>0</v>
      </c>
      <c r="J12" s="84">
        <f t="shared" si="2"/>
        <v>0</v>
      </c>
      <c r="K12" s="15">
        <v>0</v>
      </c>
      <c r="L12" s="84">
        <f t="shared" si="3"/>
        <v>0</v>
      </c>
      <c r="M12" s="15">
        <v>0</v>
      </c>
      <c r="N12" s="84">
        <f t="shared" si="4"/>
        <v>0</v>
      </c>
      <c r="O12" s="15">
        <v>0</v>
      </c>
      <c r="P12" s="84">
        <f t="shared" si="5"/>
        <v>0</v>
      </c>
      <c r="Q12" s="15">
        <v>0</v>
      </c>
      <c r="R12" s="84">
        <f t="shared" si="6"/>
        <v>0</v>
      </c>
      <c r="S12" s="15">
        <v>0</v>
      </c>
      <c r="T12" s="84">
        <f t="shared" si="7"/>
        <v>0</v>
      </c>
      <c r="U12" s="15">
        <v>0</v>
      </c>
      <c r="V12" s="84">
        <f t="shared" si="8"/>
        <v>0</v>
      </c>
      <c r="W12" s="15">
        <v>0</v>
      </c>
      <c r="X12" s="84">
        <f t="shared" si="9"/>
        <v>0</v>
      </c>
      <c r="Y12" s="15">
        <v>0</v>
      </c>
      <c r="Z12" s="84">
        <f t="shared" si="10"/>
        <v>0</v>
      </c>
      <c r="AA12" s="15">
        <v>0</v>
      </c>
      <c r="AB12" s="84">
        <f t="shared" si="11"/>
        <v>0</v>
      </c>
      <c r="AC12" s="15">
        <v>0</v>
      </c>
      <c r="AD12" s="84">
        <f t="shared" si="12"/>
        <v>0</v>
      </c>
      <c r="AE12" s="15">
        <v>0</v>
      </c>
      <c r="AF12" s="84">
        <f t="shared" si="13"/>
        <v>0</v>
      </c>
      <c r="AG12" s="15">
        <v>0</v>
      </c>
      <c r="AH12" s="84">
        <f t="shared" si="14"/>
        <v>0</v>
      </c>
      <c r="AI12" s="15">
        <v>0</v>
      </c>
      <c r="AJ12" s="84">
        <f t="shared" si="15"/>
        <v>0</v>
      </c>
      <c r="AK12" s="15">
        <v>0</v>
      </c>
      <c r="AL12" s="84">
        <f t="shared" si="16"/>
        <v>0</v>
      </c>
      <c r="AM12" s="15">
        <v>0</v>
      </c>
      <c r="AN12" s="84">
        <f t="shared" si="17"/>
        <v>0</v>
      </c>
      <c r="AO12" s="15">
        <v>0</v>
      </c>
      <c r="AP12" s="84">
        <f t="shared" si="18"/>
        <v>0</v>
      </c>
      <c r="AQ12" s="15">
        <v>0</v>
      </c>
      <c r="AR12" s="84">
        <f t="shared" si="19"/>
        <v>0</v>
      </c>
      <c r="AS12" s="15">
        <v>0</v>
      </c>
      <c r="AT12" s="84">
        <f t="shared" si="20"/>
        <v>0</v>
      </c>
      <c r="AU12" s="15">
        <v>0</v>
      </c>
      <c r="AV12" s="84">
        <f t="shared" si="21"/>
        <v>0</v>
      </c>
      <c r="AW12" s="15">
        <v>0</v>
      </c>
      <c r="AX12" s="84">
        <f t="shared" si="22"/>
        <v>0</v>
      </c>
      <c r="AY12" s="15">
        <v>0</v>
      </c>
      <c r="AZ12" s="84">
        <f t="shared" si="23"/>
        <v>0</v>
      </c>
      <c r="BA12" s="15">
        <v>0</v>
      </c>
      <c r="BB12" s="84">
        <f t="shared" si="24"/>
        <v>0</v>
      </c>
      <c r="BC12" s="15">
        <v>0</v>
      </c>
      <c r="BD12" s="89">
        <f t="shared" si="25"/>
        <v>0</v>
      </c>
      <c r="BE12" s="157">
        <f t="shared" si="26"/>
        <v>0</v>
      </c>
    </row>
    <row r="13" spans="1:57" s="11" customFormat="1" ht="15">
      <c r="A13" s="218"/>
      <c r="B13" s="13"/>
      <c r="C13" s="13"/>
      <c r="D13" s="33"/>
      <c r="E13" s="14"/>
      <c r="F13" s="84">
        <f t="shared" si="0"/>
        <v>0</v>
      </c>
      <c r="G13" s="15">
        <v>0</v>
      </c>
      <c r="H13" s="84">
        <f t="shared" si="1"/>
        <v>0</v>
      </c>
      <c r="I13" s="15">
        <v>0</v>
      </c>
      <c r="J13" s="84">
        <f t="shared" si="2"/>
        <v>0</v>
      </c>
      <c r="K13" s="15">
        <v>0</v>
      </c>
      <c r="L13" s="84">
        <f t="shared" si="3"/>
        <v>0</v>
      </c>
      <c r="M13" s="15">
        <v>0</v>
      </c>
      <c r="N13" s="84">
        <f t="shared" si="4"/>
        <v>0</v>
      </c>
      <c r="O13" s="15">
        <v>0</v>
      </c>
      <c r="P13" s="84">
        <f t="shared" si="5"/>
        <v>0</v>
      </c>
      <c r="Q13" s="15">
        <v>0</v>
      </c>
      <c r="R13" s="84">
        <f t="shared" si="6"/>
        <v>0</v>
      </c>
      <c r="S13" s="15">
        <v>0</v>
      </c>
      <c r="T13" s="84">
        <f t="shared" si="7"/>
        <v>0</v>
      </c>
      <c r="U13" s="15">
        <v>0</v>
      </c>
      <c r="V13" s="84">
        <f t="shared" si="8"/>
        <v>0</v>
      </c>
      <c r="W13" s="15">
        <v>0</v>
      </c>
      <c r="X13" s="84">
        <f t="shared" si="9"/>
        <v>0</v>
      </c>
      <c r="Y13" s="15">
        <v>0</v>
      </c>
      <c r="Z13" s="84">
        <f t="shared" si="10"/>
        <v>0</v>
      </c>
      <c r="AA13" s="15">
        <v>0</v>
      </c>
      <c r="AB13" s="84">
        <f t="shared" si="11"/>
        <v>0</v>
      </c>
      <c r="AC13" s="15">
        <v>0</v>
      </c>
      <c r="AD13" s="84">
        <f t="shared" si="12"/>
        <v>0</v>
      </c>
      <c r="AE13" s="15">
        <v>0</v>
      </c>
      <c r="AF13" s="84">
        <f t="shared" si="13"/>
        <v>0</v>
      </c>
      <c r="AG13" s="15">
        <v>0</v>
      </c>
      <c r="AH13" s="84">
        <f t="shared" si="14"/>
        <v>0</v>
      </c>
      <c r="AI13" s="15">
        <v>0</v>
      </c>
      <c r="AJ13" s="84">
        <f t="shared" si="15"/>
        <v>0</v>
      </c>
      <c r="AK13" s="15">
        <v>0</v>
      </c>
      <c r="AL13" s="84">
        <f t="shared" si="16"/>
        <v>0</v>
      </c>
      <c r="AM13" s="15">
        <v>0</v>
      </c>
      <c r="AN13" s="84">
        <f t="shared" si="17"/>
        <v>0</v>
      </c>
      <c r="AO13" s="15">
        <v>0</v>
      </c>
      <c r="AP13" s="84">
        <f t="shared" si="18"/>
        <v>0</v>
      </c>
      <c r="AQ13" s="15">
        <v>0</v>
      </c>
      <c r="AR13" s="84">
        <f t="shared" si="19"/>
        <v>0</v>
      </c>
      <c r="AS13" s="15">
        <v>0</v>
      </c>
      <c r="AT13" s="84">
        <f t="shared" si="20"/>
        <v>0</v>
      </c>
      <c r="AU13" s="15">
        <v>0</v>
      </c>
      <c r="AV13" s="84">
        <f t="shared" si="21"/>
        <v>0</v>
      </c>
      <c r="AW13" s="15">
        <v>0</v>
      </c>
      <c r="AX13" s="84">
        <f t="shared" si="22"/>
        <v>0</v>
      </c>
      <c r="AY13" s="15">
        <v>0</v>
      </c>
      <c r="AZ13" s="84">
        <f t="shared" si="23"/>
        <v>0</v>
      </c>
      <c r="BA13" s="15">
        <v>0</v>
      </c>
      <c r="BB13" s="84">
        <f t="shared" si="24"/>
        <v>0</v>
      </c>
      <c r="BC13" s="15">
        <v>0</v>
      </c>
      <c r="BD13" s="89">
        <f t="shared" si="25"/>
        <v>0</v>
      </c>
      <c r="BE13" s="157">
        <f t="shared" si="26"/>
        <v>0</v>
      </c>
    </row>
    <row r="14" spans="1:57" s="11" customFormat="1" ht="15">
      <c r="A14" s="218"/>
      <c r="B14" s="13"/>
      <c r="C14" s="13"/>
      <c r="D14" s="33"/>
      <c r="E14" s="14"/>
      <c r="F14" s="84">
        <f t="shared" si="0"/>
        <v>0</v>
      </c>
      <c r="G14" s="15">
        <v>0</v>
      </c>
      <c r="H14" s="84">
        <f t="shared" si="1"/>
        <v>0</v>
      </c>
      <c r="I14" s="15">
        <v>0</v>
      </c>
      <c r="J14" s="84">
        <f t="shared" si="2"/>
        <v>0</v>
      </c>
      <c r="K14" s="15">
        <v>0</v>
      </c>
      <c r="L14" s="84">
        <f t="shared" si="3"/>
        <v>0</v>
      </c>
      <c r="M14" s="15">
        <v>0</v>
      </c>
      <c r="N14" s="84">
        <f t="shared" si="4"/>
        <v>0</v>
      </c>
      <c r="O14" s="15">
        <v>0</v>
      </c>
      <c r="P14" s="84">
        <f t="shared" si="5"/>
        <v>0</v>
      </c>
      <c r="Q14" s="15">
        <v>0</v>
      </c>
      <c r="R14" s="84">
        <f t="shared" si="6"/>
        <v>0</v>
      </c>
      <c r="S14" s="15">
        <v>0</v>
      </c>
      <c r="T14" s="84">
        <f t="shared" si="7"/>
        <v>0</v>
      </c>
      <c r="U14" s="15">
        <v>0</v>
      </c>
      <c r="V14" s="84">
        <f t="shared" si="8"/>
        <v>0</v>
      </c>
      <c r="W14" s="15">
        <v>0</v>
      </c>
      <c r="X14" s="84">
        <f t="shared" si="9"/>
        <v>0</v>
      </c>
      <c r="Y14" s="15">
        <v>0</v>
      </c>
      <c r="Z14" s="84">
        <f t="shared" si="10"/>
        <v>0</v>
      </c>
      <c r="AA14" s="15">
        <v>0</v>
      </c>
      <c r="AB14" s="84">
        <f t="shared" si="11"/>
        <v>0</v>
      </c>
      <c r="AC14" s="15">
        <v>0</v>
      </c>
      <c r="AD14" s="84">
        <f t="shared" si="12"/>
        <v>0</v>
      </c>
      <c r="AE14" s="15">
        <v>0</v>
      </c>
      <c r="AF14" s="84">
        <f t="shared" si="13"/>
        <v>0</v>
      </c>
      <c r="AG14" s="15">
        <v>0</v>
      </c>
      <c r="AH14" s="84">
        <f t="shared" si="14"/>
        <v>0</v>
      </c>
      <c r="AI14" s="15">
        <v>0</v>
      </c>
      <c r="AJ14" s="84">
        <f t="shared" si="15"/>
        <v>0</v>
      </c>
      <c r="AK14" s="15">
        <v>0</v>
      </c>
      <c r="AL14" s="84">
        <f t="shared" si="16"/>
        <v>0</v>
      </c>
      <c r="AM14" s="15">
        <v>0</v>
      </c>
      <c r="AN14" s="84">
        <f t="shared" si="17"/>
        <v>0</v>
      </c>
      <c r="AO14" s="15">
        <v>0</v>
      </c>
      <c r="AP14" s="84">
        <f t="shared" si="18"/>
        <v>0</v>
      </c>
      <c r="AQ14" s="15">
        <v>0</v>
      </c>
      <c r="AR14" s="84">
        <f t="shared" si="19"/>
        <v>0</v>
      </c>
      <c r="AS14" s="15">
        <v>0</v>
      </c>
      <c r="AT14" s="84">
        <f t="shared" si="20"/>
        <v>0</v>
      </c>
      <c r="AU14" s="15">
        <v>0</v>
      </c>
      <c r="AV14" s="84">
        <f t="shared" si="21"/>
        <v>0</v>
      </c>
      <c r="AW14" s="15">
        <v>0</v>
      </c>
      <c r="AX14" s="84">
        <f t="shared" si="22"/>
        <v>0</v>
      </c>
      <c r="AY14" s="15">
        <v>0</v>
      </c>
      <c r="AZ14" s="84">
        <f t="shared" si="23"/>
        <v>0</v>
      </c>
      <c r="BA14" s="15">
        <v>0</v>
      </c>
      <c r="BB14" s="84">
        <f t="shared" si="24"/>
        <v>0</v>
      </c>
      <c r="BC14" s="15">
        <v>0</v>
      </c>
      <c r="BD14" s="89">
        <f t="shared" si="25"/>
        <v>0</v>
      </c>
      <c r="BE14" s="157">
        <f t="shared" si="26"/>
        <v>0</v>
      </c>
    </row>
    <row r="15" spans="1:57" s="9" customFormat="1" ht="16.5" customHeight="1">
      <c r="A15" s="80"/>
      <c r="B15" s="13"/>
      <c r="C15" s="13"/>
      <c r="D15" s="13"/>
      <c r="E15" s="14"/>
      <c r="F15" s="84">
        <f t="shared" si="0"/>
        <v>0</v>
      </c>
      <c r="G15" s="15">
        <v>0</v>
      </c>
      <c r="H15" s="84">
        <f t="shared" si="1"/>
        <v>0</v>
      </c>
      <c r="I15" s="15">
        <v>0</v>
      </c>
      <c r="J15" s="84">
        <f t="shared" si="2"/>
        <v>0</v>
      </c>
      <c r="K15" s="15">
        <v>0</v>
      </c>
      <c r="L15" s="84">
        <f t="shared" si="3"/>
        <v>0</v>
      </c>
      <c r="M15" s="15">
        <v>0</v>
      </c>
      <c r="N15" s="84">
        <f t="shared" si="4"/>
        <v>0</v>
      </c>
      <c r="O15" s="15">
        <v>0</v>
      </c>
      <c r="P15" s="84">
        <f t="shared" si="5"/>
        <v>0</v>
      </c>
      <c r="Q15" s="15">
        <v>0</v>
      </c>
      <c r="R15" s="84">
        <f t="shared" si="6"/>
        <v>0</v>
      </c>
      <c r="S15" s="15">
        <v>0</v>
      </c>
      <c r="T15" s="84">
        <f t="shared" si="7"/>
        <v>0</v>
      </c>
      <c r="U15" s="15">
        <v>0</v>
      </c>
      <c r="V15" s="84">
        <f t="shared" si="8"/>
        <v>0</v>
      </c>
      <c r="W15" s="15">
        <v>0</v>
      </c>
      <c r="X15" s="84">
        <f t="shared" si="9"/>
        <v>0</v>
      </c>
      <c r="Y15" s="15">
        <v>0</v>
      </c>
      <c r="Z15" s="84">
        <f t="shared" si="10"/>
        <v>0</v>
      </c>
      <c r="AA15" s="15">
        <v>0</v>
      </c>
      <c r="AB15" s="84">
        <f t="shared" si="11"/>
        <v>0</v>
      </c>
      <c r="AC15" s="15">
        <v>0</v>
      </c>
      <c r="AD15" s="84">
        <f t="shared" si="12"/>
        <v>0</v>
      </c>
      <c r="AE15" s="15">
        <v>0</v>
      </c>
      <c r="AF15" s="84">
        <f t="shared" si="13"/>
        <v>0</v>
      </c>
      <c r="AG15" s="15">
        <v>0</v>
      </c>
      <c r="AH15" s="84">
        <f t="shared" si="14"/>
        <v>0</v>
      </c>
      <c r="AI15" s="15">
        <v>0</v>
      </c>
      <c r="AJ15" s="84">
        <f t="shared" si="15"/>
        <v>0</v>
      </c>
      <c r="AK15" s="15">
        <v>0</v>
      </c>
      <c r="AL15" s="84">
        <f t="shared" si="16"/>
        <v>0</v>
      </c>
      <c r="AM15" s="15">
        <v>0</v>
      </c>
      <c r="AN15" s="84">
        <f t="shared" si="17"/>
        <v>0</v>
      </c>
      <c r="AO15" s="15">
        <v>0</v>
      </c>
      <c r="AP15" s="84">
        <f t="shared" si="18"/>
        <v>0</v>
      </c>
      <c r="AQ15" s="15">
        <v>0</v>
      </c>
      <c r="AR15" s="84">
        <f t="shared" si="19"/>
        <v>0</v>
      </c>
      <c r="AS15" s="15">
        <v>0</v>
      </c>
      <c r="AT15" s="84">
        <f t="shared" si="20"/>
        <v>0</v>
      </c>
      <c r="AU15" s="15">
        <v>0</v>
      </c>
      <c r="AV15" s="84">
        <f t="shared" si="21"/>
        <v>0</v>
      </c>
      <c r="AW15" s="15">
        <v>0</v>
      </c>
      <c r="AX15" s="84">
        <f t="shared" si="22"/>
        <v>0</v>
      </c>
      <c r="AY15" s="15">
        <v>0</v>
      </c>
      <c r="AZ15" s="84">
        <f t="shared" si="23"/>
        <v>0</v>
      </c>
      <c r="BA15" s="15">
        <v>0</v>
      </c>
      <c r="BB15" s="84">
        <f t="shared" si="24"/>
        <v>0</v>
      </c>
      <c r="BC15" s="15">
        <v>0</v>
      </c>
      <c r="BD15" s="89">
        <f t="shared" si="25"/>
        <v>0</v>
      </c>
      <c r="BE15" s="157">
        <f t="shared" si="26"/>
        <v>0</v>
      </c>
    </row>
    <row r="16" spans="1:57" s="9" customFormat="1" ht="16.5" customHeight="1">
      <c r="A16" s="80"/>
      <c r="B16" s="13"/>
      <c r="C16" s="13"/>
      <c r="D16" s="33"/>
      <c r="E16" s="14"/>
      <c r="F16" s="84">
        <f t="shared" si="0"/>
        <v>0</v>
      </c>
      <c r="G16" s="15">
        <v>0</v>
      </c>
      <c r="H16" s="84">
        <f t="shared" si="1"/>
        <v>0</v>
      </c>
      <c r="I16" s="15">
        <v>0</v>
      </c>
      <c r="J16" s="84">
        <f t="shared" si="2"/>
        <v>0</v>
      </c>
      <c r="K16" s="15">
        <v>0</v>
      </c>
      <c r="L16" s="84">
        <f t="shared" si="3"/>
        <v>0</v>
      </c>
      <c r="M16" s="15">
        <v>0</v>
      </c>
      <c r="N16" s="84">
        <f t="shared" si="4"/>
        <v>0</v>
      </c>
      <c r="O16" s="15">
        <v>0</v>
      </c>
      <c r="P16" s="84">
        <f t="shared" si="5"/>
        <v>0</v>
      </c>
      <c r="Q16" s="15">
        <v>0</v>
      </c>
      <c r="R16" s="84">
        <f t="shared" si="6"/>
        <v>0</v>
      </c>
      <c r="S16" s="15">
        <v>0</v>
      </c>
      <c r="T16" s="84">
        <f t="shared" si="7"/>
        <v>0</v>
      </c>
      <c r="U16" s="15">
        <v>0</v>
      </c>
      <c r="V16" s="84">
        <f t="shared" si="8"/>
        <v>0</v>
      </c>
      <c r="W16" s="15">
        <v>0</v>
      </c>
      <c r="X16" s="84">
        <f t="shared" si="9"/>
        <v>0</v>
      </c>
      <c r="Y16" s="15">
        <v>0</v>
      </c>
      <c r="Z16" s="84">
        <f t="shared" si="10"/>
        <v>0</v>
      </c>
      <c r="AA16" s="15">
        <v>0</v>
      </c>
      <c r="AB16" s="84">
        <f t="shared" si="11"/>
        <v>0</v>
      </c>
      <c r="AC16" s="15">
        <v>0</v>
      </c>
      <c r="AD16" s="84">
        <f t="shared" si="12"/>
        <v>0</v>
      </c>
      <c r="AE16" s="15">
        <v>0</v>
      </c>
      <c r="AF16" s="84">
        <f t="shared" si="13"/>
        <v>0</v>
      </c>
      <c r="AG16" s="15">
        <v>0</v>
      </c>
      <c r="AH16" s="84">
        <f t="shared" si="14"/>
        <v>0</v>
      </c>
      <c r="AI16" s="15">
        <v>0</v>
      </c>
      <c r="AJ16" s="84">
        <f t="shared" si="15"/>
        <v>0</v>
      </c>
      <c r="AK16" s="15">
        <v>0</v>
      </c>
      <c r="AL16" s="84">
        <f t="shared" si="16"/>
        <v>0</v>
      </c>
      <c r="AM16" s="15">
        <v>0</v>
      </c>
      <c r="AN16" s="84">
        <f t="shared" si="17"/>
        <v>0</v>
      </c>
      <c r="AO16" s="15">
        <v>0</v>
      </c>
      <c r="AP16" s="84">
        <f t="shared" si="18"/>
        <v>0</v>
      </c>
      <c r="AQ16" s="15">
        <v>0</v>
      </c>
      <c r="AR16" s="84">
        <f t="shared" si="19"/>
        <v>0</v>
      </c>
      <c r="AS16" s="15">
        <v>0</v>
      </c>
      <c r="AT16" s="84">
        <f t="shared" si="20"/>
        <v>0</v>
      </c>
      <c r="AU16" s="15">
        <v>0</v>
      </c>
      <c r="AV16" s="84">
        <f t="shared" si="21"/>
        <v>0</v>
      </c>
      <c r="AW16" s="15">
        <v>0</v>
      </c>
      <c r="AX16" s="84">
        <f t="shared" si="22"/>
        <v>0</v>
      </c>
      <c r="AY16" s="15">
        <v>0</v>
      </c>
      <c r="AZ16" s="84">
        <f t="shared" si="23"/>
        <v>0</v>
      </c>
      <c r="BA16" s="15">
        <v>0</v>
      </c>
      <c r="BB16" s="84">
        <f t="shared" si="24"/>
        <v>0</v>
      </c>
      <c r="BC16" s="15">
        <v>0</v>
      </c>
      <c r="BD16" s="89">
        <f t="shared" si="25"/>
        <v>0</v>
      </c>
      <c r="BE16" s="157">
        <f t="shared" si="26"/>
        <v>0</v>
      </c>
    </row>
    <row r="17" spans="1:57" s="9" customFormat="1" ht="16.5" customHeight="1">
      <c r="A17" s="80"/>
      <c r="B17" s="13"/>
      <c r="C17" s="13"/>
      <c r="D17" s="13"/>
      <c r="E17" s="14"/>
      <c r="F17" s="84">
        <f t="shared" si="0"/>
        <v>0</v>
      </c>
      <c r="G17" s="15">
        <v>0</v>
      </c>
      <c r="H17" s="84">
        <f t="shared" si="1"/>
        <v>0</v>
      </c>
      <c r="I17" s="15">
        <v>0</v>
      </c>
      <c r="J17" s="84">
        <f t="shared" si="2"/>
        <v>0</v>
      </c>
      <c r="K17" s="15">
        <v>0</v>
      </c>
      <c r="L17" s="84">
        <f t="shared" si="3"/>
        <v>0</v>
      </c>
      <c r="M17" s="15">
        <v>0</v>
      </c>
      <c r="N17" s="84">
        <f t="shared" si="4"/>
        <v>0</v>
      </c>
      <c r="O17" s="15">
        <v>0</v>
      </c>
      <c r="P17" s="84">
        <f t="shared" si="5"/>
        <v>0</v>
      </c>
      <c r="Q17" s="15">
        <v>0</v>
      </c>
      <c r="R17" s="84">
        <f t="shared" si="6"/>
        <v>0</v>
      </c>
      <c r="S17" s="15">
        <v>0</v>
      </c>
      <c r="T17" s="84">
        <f t="shared" si="7"/>
        <v>0</v>
      </c>
      <c r="U17" s="15">
        <v>0</v>
      </c>
      <c r="V17" s="84">
        <f t="shared" si="8"/>
        <v>0</v>
      </c>
      <c r="W17" s="15">
        <v>0</v>
      </c>
      <c r="X17" s="84">
        <f t="shared" si="9"/>
        <v>0</v>
      </c>
      <c r="Y17" s="15">
        <v>0</v>
      </c>
      <c r="Z17" s="84">
        <f t="shared" si="10"/>
        <v>0</v>
      </c>
      <c r="AA17" s="15">
        <v>0</v>
      </c>
      <c r="AB17" s="84">
        <f t="shared" si="11"/>
        <v>0</v>
      </c>
      <c r="AC17" s="15">
        <v>0</v>
      </c>
      <c r="AD17" s="84">
        <f t="shared" si="12"/>
        <v>0</v>
      </c>
      <c r="AE17" s="15">
        <v>0</v>
      </c>
      <c r="AF17" s="84">
        <f t="shared" si="13"/>
        <v>0</v>
      </c>
      <c r="AG17" s="15">
        <v>0</v>
      </c>
      <c r="AH17" s="84">
        <f t="shared" si="14"/>
        <v>0</v>
      </c>
      <c r="AI17" s="15">
        <v>0</v>
      </c>
      <c r="AJ17" s="84">
        <f t="shared" si="15"/>
        <v>0</v>
      </c>
      <c r="AK17" s="15">
        <v>0</v>
      </c>
      <c r="AL17" s="84">
        <f t="shared" si="16"/>
        <v>0</v>
      </c>
      <c r="AM17" s="15">
        <v>0</v>
      </c>
      <c r="AN17" s="84">
        <f t="shared" si="17"/>
        <v>0</v>
      </c>
      <c r="AO17" s="15">
        <v>0</v>
      </c>
      <c r="AP17" s="84">
        <f t="shared" si="18"/>
        <v>0</v>
      </c>
      <c r="AQ17" s="15">
        <v>0</v>
      </c>
      <c r="AR17" s="84">
        <f t="shared" si="19"/>
        <v>0</v>
      </c>
      <c r="AS17" s="15">
        <v>0</v>
      </c>
      <c r="AT17" s="84">
        <f t="shared" si="20"/>
        <v>0</v>
      </c>
      <c r="AU17" s="15">
        <v>0</v>
      </c>
      <c r="AV17" s="84">
        <f t="shared" si="21"/>
        <v>0</v>
      </c>
      <c r="AW17" s="15">
        <v>0</v>
      </c>
      <c r="AX17" s="84">
        <f t="shared" si="22"/>
        <v>0</v>
      </c>
      <c r="AY17" s="15">
        <v>0</v>
      </c>
      <c r="AZ17" s="84">
        <f t="shared" si="23"/>
        <v>0</v>
      </c>
      <c r="BA17" s="15">
        <v>0</v>
      </c>
      <c r="BB17" s="84">
        <f t="shared" si="24"/>
        <v>0</v>
      </c>
      <c r="BC17" s="15">
        <v>0</v>
      </c>
      <c r="BD17" s="89">
        <f t="shared" si="25"/>
        <v>0</v>
      </c>
      <c r="BE17" s="157">
        <f t="shared" si="26"/>
        <v>0</v>
      </c>
    </row>
    <row r="18" spans="1:57" s="9" customFormat="1" ht="16.5" customHeight="1">
      <c r="A18" s="80"/>
      <c r="B18" s="13"/>
      <c r="C18" s="13"/>
      <c r="D18" s="13"/>
      <c r="E18" s="14"/>
      <c r="F18" s="84">
        <f t="shared" si="0"/>
        <v>0</v>
      </c>
      <c r="G18" s="15">
        <v>0</v>
      </c>
      <c r="H18" s="84">
        <f t="shared" si="1"/>
        <v>0</v>
      </c>
      <c r="I18" s="15">
        <v>0</v>
      </c>
      <c r="J18" s="84">
        <f t="shared" si="2"/>
        <v>0</v>
      </c>
      <c r="K18" s="15">
        <v>0</v>
      </c>
      <c r="L18" s="84">
        <f t="shared" si="3"/>
        <v>0</v>
      </c>
      <c r="M18" s="15">
        <v>0</v>
      </c>
      <c r="N18" s="84">
        <f t="shared" si="4"/>
        <v>0</v>
      </c>
      <c r="O18" s="15">
        <v>0</v>
      </c>
      <c r="P18" s="84">
        <f t="shared" si="5"/>
        <v>0</v>
      </c>
      <c r="Q18" s="15">
        <v>0</v>
      </c>
      <c r="R18" s="84">
        <f t="shared" si="6"/>
        <v>0</v>
      </c>
      <c r="S18" s="15">
        <v>0</v>
      </c>
      <c r="T18" s="84">
        <f t="shared" si="7"/>
        <v>0</v>
      </c>
      <c r="U18" s="15">
        <v>0</v>
      </c>
      <c r="V18" s="84">
        <f t="shared" si="8"/>
        <v>0</v>
      </c>
      <c r="W18" s="15">
        <v>0</v>
      </c>
      <c r="X18" s="84">
        <f t="shared" si="9"/>
        <v>0</v>
      </c>
      <c r="Y18" s="15">
        <v>0</v>
      </c>
      <c r="Z18" s="84">
        <f t="shared" si="10"/>
        <v>0</v>
      </c>
      <c r="AA18" s="15">
        <v>0</v>
      </c>
      <c r="AB18" s="84">
        <f t="shared" si="11"/>
        <v>0</v>
      </c>
      <c r="AC18" s="15">
        <v>0</v>
      </c>
      <c r="AD18" s="84">
        <f t="shared" si="12"/>
        <v>0</v>
      </c>
      <c r="AE18" s="15">
        <v>0</v>
      </c>
      <c r="AF18" s="84">
        <f t="shared" si="13"/>
        <v>0</v>
      </c>
      <c r="AG18" s="15">
        <v>0</v>
      </c>
      <c r="AH18" s="84">
        <f t="shared" si="14"/>
        <v>0</v>
      </c>
      <c r="AI18" s="15">
        <v>0</v>
      </c>
      <c r="AJ18" s="84">
        <f t="shared" si="15"/>
        <v>0</v>
      </c>
      <c r="AK18" s="15">
        <v>0</v>
      </c>
      <c r="AL18" s="84">
        <f t="shared" si="16"/>
        <v>0</v>
      </c>
      <c r="AM18" s="15">
        <v>0</v>
      </c>
      <c r="AN18" s="84">
        <f t="shared" si="17"/>
        <v>0</v>
      </c>
      <c r="AO18" s="15">
        <v>0</v>
      </c>
      <c r="AP18" s="84">
        <f t="shared" si="18"/>
        <v>0</v>
      </c>
      <c r="AQ18" s="15">
        <v>0</v>
      </c>
      <c r="AR18" s="84">
        <f t="shared" si="19"/>
        <v>0</v>
      </c>
      <c r="AS18" s="15">
        <v>0</v>
      </c>
      <c r="AT18" s="84">
        <f t="shared" ref="AT18:AT22" si="27">AU18*$E18</f>
        <v>0</v>
      </c>
      <c r="AU18" s="15">
        <v>0</v>
      </c>
      <c r="AV18" s="84">
        <f t="shared" si="21"/>
        <v>0</v>
      </c>
      <c r="AW18" s="15">
        <v>0</v>
      </c>
      <c r="AX18" s="84">
        <f t="shared" si="22"/>
        <v>0</v>
      </c>
      <c r="AY18" s="15">
        <v>0</v>
      </c>
      <c r="AZ18" s="84">
        <f t="shared" si="23"/>
        <v>0</v>
      </c>
      <c r="BA18" s="15">
        <v>0</v>
      </c>
      <c r="BB18" s="84">
        <f t="shared" si="24"/>
        <v>0</v>
      </c>
      <c r="BC18" s="15">
        <v>0</v>
      </c>
      <c r="BD18" s="89">
        <f t="shared" si="25"/>
        <v>0</v>
      </c>
      <c r="BE18" s="157">
        <f t="shared" si="26"/>
        <v>0</v>
      </c>
    </row>
    <row r="19" spans="1:57" s="9" customFormat="1" ht="16.5" customHeight="1">
      <c r="A19" s="80"/>
      <c r="B19" s="13"/>
      <c r="C19" s="13"/>
      <c r="D19" s="13"/>
      <c r="E19" s="14"/>
      <c r="F19" s="84">
        <f t="shared" si="0"/>
        <v>0</v>
      </c>
      <c r="G19" s="15">
        <v>0</v>
      </c>
      <c r="H19" s="84">
        <f t="shared" si="1"/>
        <v>0</v>
      </c>
      <c r="I19" s="15">
        <v>0</v>
      </c>
      <c r="J19" s="84">
        <f t="shared" si="2"/>
        <v>0</v>
      </c>
      <c r="K19" s="15">
        <v>0</v>
      </c>
      <c r="L19" s="84">
        <f t="shared" si="3"/>
        <v>0</v>
      </c>
      <c r="M19" s="15">
        <v>0</v>
      </c>
      <c r="N19" s="84">
        <f t="shared" si="4"/>
        <v>0</v>
      </c>
      <c r="O19" s="15">
        <v>0</v>
      </c>
      <c r="P19" s="84">
        <f t="shared" si="5"/>
        <v>0</v>
      </c>
      <c r="Q19" s="15">
        <v>0</v>
      </c>
      <c r="R19" s="84">
        <f t="shared" si="6"/>
        <v>0</v>
      </c>
      <c r="S19" s="15">
        <v>0</v>
      </c>
      <c r="T19" s="84">
        <f t="shared" si="7"/>
        <v>0</v>
      </c>
      <c r="U19" s="15">
        <v>0</v>
      </c>
      <c r="V19" s="84">
        <f t="shared" si="8"/>
        <v>0</v>
      </c>
      <c r="W19" s="15">
        <v>0</v>
      </c>
      <c r="X19" s="84">
        <f t="shared" si="9"/>
        <v>0</v>
      </c>
      <c r="Y19" s="15">
        <v>0</v>
      </c>
      <c r="Z19" s="84">
        <f t="shared" si="10"/>
        <v>0</v>
      </c>
      <c r="AA19" s="15">
        <v>0</v>
      </c>
      <c r="AB19" s="84">
        <f t="shared" si="11"/>
        <v>0</v>
      </c>
      <c r="AC19" s="15">
        <v>0</v>
      </c>
      <c r="AD19" s="84">
        <f t="shared" si="12"/>
        <v>0</v>
      </c>
      <c r="AE19" s="15">
        <v>0</v>
      </c>
      <c r="AF19" s="84">
        <f t="shared" si="13"/>
        <v>0</v>
      </c>
      <c r="AG19" s="15">
        <v>0</v>
      </c>
      <c r="AH19" s="84">
        <f t="shared" si="14"/>
        <v>0</v>
      </c>
      <c r="AI19" s="15">
        <v>0</v>
      </c>
      <c r="AJ19" s="84">
        <f t="shared" si="15"/>
        <v>0</v>
      </c>
      <c r="AK19" s="15">
        <v>0</v>
      </c>
      <c r="AL19" s="84">
        <f t="shared" si="16"/>
        <v>0</v>
      </c>
      <c r="AM19" s="15">
        <v>0</v>
      </c>
      <c r="AN19" s="84">
        <f t="shared" si="17"/>
        <v>0</v>
      </c>
      <c r="AO19" s="15">
        <v>0</v>
      </c>
      <c r="AP19" s="84">
        <f t="shared" si="18"/>
        <v>0</v>
      </c>
      <c r="AQ19" s="15">
        <v>0</v>
      </c>
      <c r="AR19" s="84">
        <f t="shared" si="19"/>
        <v>0</v>
      </c>
      <c r="AS19" s="15">
        <v>0</v>
      </c>
      <c r="AT19" s="84">
        <f t="shared" si="27"/>
        <v>0</v>
      </c>
      <c r="AU19" s="15">
        <v>0</v>
      </c>
      <c r="AV19" s="84">
        <f t="shared" si="21"/>
        <v>0</v>
      </c>
      <c r="AW19" s="15">
        <v>0</v>
      </c>
      <c r="AX19" s="84">
        <f t="shared" si="22"/>
        <v>0</v>
      </c>
      <c r="AY19" s="15">
        <v>0</v>
      </c>
      <c r="AZ19" s="84">
        <f t="shared" si="23"/>
        <v>0</v>
      </c>
      <c r="BA19" s="15">
        <v>0</v>
      </c>
      <c r="BB19" s="84">
        <f t="shared" si="24"/>
        <v>0</v>
      </c>
      <c r="BC19" s="15">
        <v>0</v>
      </c>
      <c r="BD19" s="89">
        <f t="shared" si="25"/>
        <v>0</v>
      </c>
      <c r="BE19" s="157">
        <f t="shared" si="26"/>
        <v>0</v>
      </c>
    </row>
    <row r="20" spans="1:57" s="9" customFormat="1" ht="16.5" customHeight="1">
      <c r="A20" s="80"/>
      <c r="B20" s="13"/>
      <c r="C20" s="13"/>
      <c r="D20" s="13"/>
      <c r="E20" s="14"/>
      <c r="F20" s="84">
        <f t="shared" si="0"/>
        <v>0</v>
      </c>
      <c r="G20" s="15">
        <v>0</v>
      </c>
      <c r="H20" s="84">
        <f t="shared" si="1"/>
        <v>0</v>
      </c>
      <c r="I20" s="15">
        <v>0</v>
      </c>
      <c r="J20" s="84">
        <f t="shared" si="2"/>
        <v>0</v>
      </c>
      <c r="K20" s="15">
        <v>0</v>
      </c>
      <c r="L20" s="84">
        <f t="shared" si="3"/>
        <v>0</v>
      </c>
      <c r="M20" s="15">
        <v>0</v>
      </c>
      <c r="N20" s="84">
        <f t="shared" si="4"/>
        <v>0</v>
      </c>
      <c r="O20" s="15">
        <v>0</v>
      </c>
      <c r="P20" s="84">
        <f t="shared" si="5"/>
        <v>0</v>
      </c>
      <c r="Q20" s="15">
        <v>0</v>
      </c>
      <c r="R20" s="84">
        <f t="shared" si="6"/>
        <v>0</v>
      </c>
      <c r="S20" s="15">
        <v>0</v>
      </c>
      <c r="T20" s="84">
        <f t="shared" si="7"/>
        <v>0</v>
      </c>
      <c r="U20" s="15">
        <v>0</v>
      </c>
      <c r="V20" s="84">
        <f t="shared" si="8"/>
        <v>0</v>
      </c>
      <c r="W20" s="15">
        <v>0</v>
      </c>
      <c r="X20" s="84">
        <f t="shared" si="9"/>
        <v>0</v>
      </c>
      <c r="Y20" s="15">
        <v>0</v>
      </c>
      <c r="Z20" s="84">
        <f t="shared" si="10"/>
        <v>0</v>
      </c>
      <c r="AA20" s="15">
        <v>0</v>
      </c>
      <c r="AB20" s="84">
        <f t="shared" si="11"/>
        <v>0</v>
      </c>
      <c r="AC20" s="15">
        <v>0</v>
      </c>
      <c r="AD20" s="84">
        <f t="shared" si="12"/>
        <v>0</v>
      </c>
      <c r="AE20" s="15">
        <v>0</v>
      </c>
      <c r="AF20" s="84">
        <f t="shared" si="13"/>
        <v>0</v>
      </c>
      <c r="AG20" s="15">
        <v>0</v>
      </c>
      <c r="AH20" s="84">
        <f t="shared" si="14"/>
        <v>0</v>
      </c>
      <c r="AI20" s="15">
        <v>0</v>
      </c>
      <c r="AJ20" s="84">
        <f t="shared" si="15"/>
        <v>0</v>
      </c>
      <c r="AK20" s="15">
        <v>0</v>
      </c>
      <c r="AL20" s="84">
        <f t="shared" si="16"/>
        <v>0</v>
      </c>
      <c r="AM20" s="15">
        <v>0</v>
      </c>
      <c r="AN20" s="84">
        <f t="shared" si="17"/>
        <v>0</v>
      </c>
      <c r="AO20" s="15">
        <v>0</v>
      </c>
      <c r="AP20" s="84">
        <f t="shared" si="18"/>
        <v>0</v>
      </c>
      <c r="AQ20" s="15">
        <v>0</v>
      </c>
      <c r="AR20" s="84">
        <f t="shared" si="19"/>
        <v>0</v>
      </c>
      <c r="AS20" s="15">
        <v>0</v>
      </c>
      <c r="AT20" s="84">
        <f t="shared" si="27"/>
        <v>0</v>
      </c>
      <c r="AU20" s="15">
        <v>0</v>
      </c>
      <c r="AV20" s="84">
        <f t="shared" si="21"/>
        <v>0</v>
      </c>
      <c r="AW20" s="15">
        <v>0</v>
      </c>
      <c r="AX20" s="84">
        <f t="shared" si="22"/>
        <v>0</v>
      </c>
      <c r="AY20" s="15">
        <v>0</v>
      </c>
      <c r="AZ20" s="84">
        <f t="shared" si="23"/>
        <v>0</v>
      </c>
      <c r="BA20" s="15">
        <v>0</v>
      </c>
      <c r="BB20" s="84">
        <f t="shared" si="24"/>
        <v>0</v>
      </c>
      <c r="BC20" s="15">
        <v>0</v>
      </c>
      <c r="BD20" s="89">
        <f t="shared" si="25"/>
        <v>0</v>
      </c>
      <c r="BE20" s="157">
        <f t="shared" si="26"/>
        <v>0</v>
      </c>
    </row>
    <row r="21" spans="1:57" s="9" customFormat="1" ht="16.5" customHeight="1">
      <c r="A21" s="80"/>
      <c r="B21" s="13"/>
      <c r="C21" s="13"/>
      <c r="D21" s="13"/>
      <c r="E21" s="14"/>
      <c r="F21" s="84">
        <f t="shared" si="0"/>
        <v>0</v>
      </c>
      <c r="G21" s="15">
        <v>0</v>
      </c>
      <c r="H21" s="84">
        <f t="shared" si="1"/>
        <v>0</v>
      </c>
      <c r="I21" s="15">
        <v>0</v>
      </c>
      <c r="J21" s="84">
        <f t="shared" si="2"/>
        <v>0</v>
      </c>
      <c r="K21" s="15">
        <v>0</v>
      </c>
      <c r="L21" s="84">
        <f t="shared" si="3"/>
        <v>0</v>
      </c>
      <c r="M21" s="15">
        <v>0</v>
      </c>
      <c r="N21" s="84">
        <f t="shared" si="4"/>
        <v>0</v>
      </c>
      <c r="O21" s="15">
        <v>0</v>
      </c>
      <c r="P21" s="84">
        <f t="shared" si="5"/>
        <v>0</v>
      </c>
      <c r="Q21" s="15">
        <v>0</v>
      </c>
      <c r="R21" s="84">
        <f t="shared" si="6"/>
        <v>0</v>
      </c>
      <c r="S21" s="15">
        <v>0</v>
      </c>
      <c r="T21" s="84">
        <f t="shared" si="7"/>
        <v>0</v>
      </c>
      <c r="U21" s="15">
        <v>0</v>
      </c>
      <c r="V21" s="84">
        <f t="shared" si="8"/>
        <v>0</v>
      </c>
      <c r="W21" s="15">
        <v>0</v>
      </c>
      <c r="X21" s="84">
        <f t="shared" si="9"/>
        <v>0</v>
      </c>
      <c r="Y21" s="15">
        <v>0</v>
      </c>
      <c r="Z21" s="84">
        <f t="shared" si="10"/>
        <v>0</v>
      </c>
      <c r="AA21" s="15">
        <v>0</v>
      </c>
      <c r="AB21" s="84">
        <f t="shared" si="11"/>
        <v>0</v>
      </c>
      <c r="AC21" s="15">
        <v>0</v>
      </c>
      <c r="AD21" s="84">
        <f t="shared" si="12"/>
        <v>0</v>
      </c>
      <c r="AE21" s="15">
        <v>0</v>
      </c>
      <c r="AF21" s="84">
        <f t="shared" si="13"/>
        <v>0</v>
      </c>
      <c r="AG21" s="15">
        <v>0</v>
      </c>
      <c r="AH21" s="84">
        <f t="shared" si="14"/>
        <v>0</v>
      </c>
      <c r="AI21" s="15">
        <v>0</v>
      </c>
      <c r="AJ21" s="84">
        <f t="shared" si="15"/>
        <v>0</v>
      </c>
      <c r="AK21" s="15">
        <v>0</v>
      </c>
      <c r="AL21" s="84">
        <f t="shared" si="16"/>
        <v>0</v>
      </c>
      <c r="AM21" s="15">
        <v>0</v>
      </c>
      <c r="AN21" s="84">
        <f t="shared" si="17"/>
        <v>0</v>
      </c>
      <c r="AO21" s="15">
        <v>0</v>
      </c>
      <c r="AP21" s="84">
        <f t="shared" si="18"/>
        <v>0</v>
      </c>
      <c r="AQ21" s="15">
        <v>0</v>
      </c>
      <c r="AR21" s="84">
        <f t="shared" si="19"/>
        <v>0</v>
      </c>
      <c r="AS21" s="15">
        <v>0</v>
      </c>
      <c r="AT21" s="84">
        <f t="shared" si="27"/>
        <v>0</v>
      </c>
      <c r="AU21" s="15">
        <v>0</v>
      </c>
      <c r="AV21" s="84">
        <f t="shared" si="21"/>
        <v>0</v>
      </c>
      <c r="AW21" s="15">
        <v>0</v>
      </c>
      <c r="AX21" s="84">
        <f t="shared" si="22"/>
        <v>0</v>
      </c>
      <c r="AY21" s="15">
        <v>0</v>
      </c>
      <c r="AZ21" s="84">
        <f t="shared" si="23"/>
        <v>0</v>
      </c>
      <c r="BA21" s="15">
        <v>0</v>
      </c>
      <c r="BB21" s="84">
        <f t="shared" si="24"/>
        <v>0</v>
      </c>
      <c r="BC21" s="15">
        <v>0</v>
      </c>
      <c r="BD21" s="89">
        <f t="shared" si="25"/>
        <v>0</v>
      </c>
      <c r="BE21" s="157">
        <f t="shared" si="26"/>
        <v>0</v>
      </c>
    </row>
    <row r="22" spans="1:57" s="9" customFormat="1" ht="16.5" customHeight="1" thickBot="1">
      <c r="A22" s="75"/>
      <c r="B22" s="103"/>
      <c r="C22" s="103"/>
      <c r="D22" s="103"/>
      <c r="E22" s="104"/>
      <c r="F22" s="106">
        <f t="shared" si="0"/>
        <v>0</v>
      </c>
      <c r="G22" s="110">
        <v>0</v>
      </c>
      <c r="H22" s="106">
        <f t="shared" si="1"/>
        <v>0</v>
      </c>
      <c r="I22" s="110">
        <v>0</v>
      </c>
      <c r="J22" s="106">
        <f t="shared" si="2"/>
        <v>0</v>
      </c>
      <c r="K22" s="110">
        <v>0</v>
      </c>
      <c r="L22" s="106">
        <f t="shared" si="3"/>
        <v>0</v>
      </c>
      <c r="M22" s="110">
        <v>0</v>
      </c>
      <c r="N22" s="106">
        <f t="shared" si="4"/>
        <v>0</v>
      </c>
      <c r="O22" s="110">
        <v>0</v>
      </c>
      <c r="P22" s="106">
        <f t="shared" si="5"/>
        <v>0</v>
      </c>
      <c r="Q22" s="110">
        <v>0</v>
      </c>
      <c r="R22" s="106">
        <f t="shared" si="6"/>
        <v>0</v>
      </c>
      <c r="S22" s="110">
        <v>0</v>
      </c>
      <c r="T22" s="106">
        <f t="shared" si="7"/>
        <v>0</v>
      </c>
      <c r="U22" s="110">
        <v>0</v>
      </c>
      <c r="V22" s="106">
        <f t="shared" si="8"/>
        <v>0</v>
      </c>
      <c r="W22" s="110">
        <v>0</v>
      </c>
      <c r="X22" s="106">
        <f t="shared" si="9"/>
        <v>0</v>
      </c>
      <c r="Y22" s="110">
        <v>0</v>
      </c>
      <c r="Z22" s="106">
        <f t="shared" si="10"/>
        <v>0</v>
      </c>
      <c r="AA22" s="110">
        <v>0</v>
      </c>
      <c r="AB22" s="106">
        <f t="shared" si="11"/>
        <v>0</v>
      </c>
      <c r="AC22" s="110">
        <v>0</v>
      </c>
      <c r="AD22" s="106">
        <f t="shared" si="12"/>
        <v>0</v>
      </c>
      <c r="AE22" s="110">
        <v>0</v>
      </c>
      <c r="AF22" s="106">
        <f t="shared" si="13"/>
        <v>0</v>
      </c>
      <c r="AG22" s="110">
        <v>0</v>
      </c>
      <c r="AH22" s="106">
        <f t="shared" si="14"/>
        <v>0</v>
      </c>
      <c r="AI22" s="110">
        <v>0</v>
      </c>
      <c r="AJ22" s="106">
        <f t="shared" si="15"/>
        <v>0</v>
      </c>
      <c r="AK22" s="110">
        <v>0</v>
      </c>
      <c r="AL22" s="106">
        <f t="shared" si="16"/>
        <v>0</v>
      </c>
      <c r="AM22" s="110">
        <v>0</v>
      </c>
      <c r="AN22" s="106">
        <f t="shared" si="17"/>
        <v>0</v>
      </c>
      <c r="AO22" s="110">
        <v>0</v>
      </c>
      <c r="AP22" s="106">
        <f t="shared" si="18"/>
        <v>0</v>
      </c>
      <c r="AQ22" s="110">
        <v>0</v>
      </c>
      <c r="AR22" s="106">
        <f t="shared" si="19"/>
        <v>0</v>
      </c>
      <c r="AS22" s="110">
        <v>0</v>
      </c>
      <c r="AT22" s="106">
        <f t="shared" si="27"/>
        <v>0</v>
      </c>
      <c r="AU22" s="110">
        <v>0</v>
      </c>
      <c r="AV22" s="106">
        <f t="shared" si="21"/>
        <v>0</v>
      </c>
      <c r="AW22" s="110">
        <v>0</v>
      </c>
      <c r="AX22" s="106">
        <f t="shared" si="22"/>
        <v>0</v>
      </c>
      <c r="AY22" s="110">
        <v>0</v>
      </c>
      <c r="AZ22" s="106">
        <f t="shared" si="23"/>
        <v>0</v>
      </c>
      <c r="BA22" s="110">
        <v>0</v>
      </c>
      <c r="BB22" s="106">
        <f t="shared" si="24"/>
        <v>0</v>
      </c>
      <c r="BC22" s="110">
        <v>0</v>
      </c>
      <c r="BD22" s="89">
        <f t="shared" si="25"/>
        <v>0</v>
      </c>
      <c r="BE22" s="157">
        <f t="shared" si="26"/>
        <v>0</v>
      </c>
    </row>
    <row r="23" spans="1:57" s="9" customFormat="1" ht="15.75" thickBot="1">
      <c r="D23" s="200" t="s">
        <v>9</v>
      </c>
      <c r="E23" s="206">
        <f>SUM(E10:E22)</f>
        <v>0</v>
      </c>
      <c r="F23" s="206">
        <f>SUM(F10:F22)</f>
        <v>0</v>
      </c>
      <c r="G23" s="207"/>
      <c r="H23" s="206">
        <f>SUM(H10:H22)</f>
        <v>0</v>
      </c>
      <c r="I23" s="207"/>
      <c r="J23" s="206">
        <f>SUM(J10:J22)</f>
        <v>0</v>
      </c>
      <c r="K23" s="207"/>
      <c r="L23" s="206">
        <f>SUM(L10:L22)</f>
        <v>0</v>
      </c>
      <c r="M23" s="207"/>
      <c r="N23" s="206">
        <f>SUM(N10:N22)</f>
        <v>0</v>
      </c>
      <c r="O23" s="207"/>
      <c r="P23" s="206">
        <f>SUM(P10:P22)</f>
        <v>0</v>
      </c>
      <c r="Q23" s="207"/>
      <c r="R23" s="206">
        <f>SUM(R10:R22)</f>
        <v>0</v>
      </c>
      <c r="S23" s="207"/>
      <c r="T23" s="206">
        <f>SUM(T10:T22)</f>
        <v>0</v>
      </c>
      <c r="U23" s="207"/>
      <c r="V23" s="206">
        <f>SUM(V10:V22)</f>
        <v>0</v>
      </c>
      <c r="W23" s="207"/>
      <c r="X23" s="206">
        <f>SUM(X10:X22)</f>
        <v>0</v>
      </c>
      <c r="Y23" s="207"/>
      <c r="Z23" s="206">
        <f>SUM(Z10:Z22)</f>
        <v>0</v>
      </c>
      <c r="AA23" s="207"/>
      <c r="AB23" s="206">
        <f>SUM(AB10:AB22)</f>
        <v>0</v>
      </c>
      <c r="AC23" s="207"/>
      <c r="AD23" s="206">
        <f>SUM(AD10:AD22)</f>
        <v>0</v>
      </c>
      <c r="AE23" s="207"/>
      <c r="AF23" s="206">
        <f>SUM(AF10:AF22)</f>
        <v>0</v>
      </c>
      <c r="AG23" s="207"/>
      <c r="AH23" s="206">
        <f>SUM(AH10:AH22)</f>
        <v>0</v>
      </c>
      <c r="AI23" s="207"/>
      <c r="AJ23" s="206">
        <f>SUM(AJ10:AJ22)</f>
        <v>0</v>
      </c>
      <c r="AK23" s="207"/>
      <c r="AL23" s="206">
        <f>SUM(AL10:AL22)</f>
        <v>0</v>
      </c>
      <c r="AM23" s="207"/>
      <c r="AN23" s="206">
        <f>SUM(AN10:AN22)</f>
        <v>0</v>
      </c>
      <c r="AO23" s="207"/>
      <c r="AP23" s="206">
        <f>SUM(AP10:AP22)</f>
        <v>0</v>
      </c>
      <c r="AQ23" s="207"/>
      <c r="AR23" s="206">
        <f>SUM(AR10:AR22)</f>
        <v>0</v>
      </c>
      <c r="AS23" s="207"/>
      <c r="AT23" s="206">
        <f>SUM(AT10:AT22)</f>
        <v>0</v>
      </c>
      <c r="AU23" s="207"/>
      <c r="AV23" s="206">
        <f>SUM(AV10:AV22)</f>
        <v>0</v>
      </c>
      <c r="AW23" s="207"/>
      <c r="AX23" s="206">
        <f>SUM(AX10:AX22)</f>
        <v>0</v>
      </c>
      <c r="AY23" s="207"/>
      <c r="AZ23" s="206">
        <f>SUM(AZ10:AZ22)</f>
        <v>0</v>
      </c>
      <c r="BA23" s="207"/>
      <c r="BB23" s="206">
        <f>SUM(BB10:BB22)</f>
        <v>0</v>
      </c>
      <c r="BC23" s="207"/>
      <c r="BD23" s="208">
        <f>SUM(BD10:BD22)</f>
        <v>0</v>
      </c>
      <c r="BE23" s="209"/>
    </row>
    <row r="24" spans="1:57" s="9" customFormat="1" ht="15">
      <c r="F24" s="318" t="s">
        <v>34</v>
      </c>
      <c r="G24" s="318"/>
      <c r="H24" s="318"/>
      <c r="I24" s="318"/>
      <c r="J24" s="318"/>
      <c r="K24" s="318"/>
      <c r="L24" s="318"/>
      <c r="M24" s="318"/>
      <c r="N24" s="318"/>
      <c r="O24" s="10"/>
      <c r="P24" s="318" t="s">
        <v>34</v>
      </c>
      <c r="Q24" s="318"/>
      <c r="R24" s="318"/>
      <c r="S24" s="318"/>
      <c r="T24" s="318"/>
      <c r="U24" s="318"/>
      <c r="V24" s="318"/>
      <c r="W24" s="318"/>
      <c r="X24" s="318"/>
      <c r="Y24" s="10"/>
      <c r="Z24" s="318" t="s">
        <v>34</v>
      </c>
      <c r="AA24" s="318"/>
      <c r="AB24" s="318"/>
      <c r="AC24" s="318"/>
      <c r="AD24" s="318"/>
      <c r="AE24" s="318"/>
      <c r="AF24" s="318"/>
      <c r="AG24" s="318"/>
      <c r="AH24" s="318"/>
      <c r="AI24" s="10"/>
      <c r="AJ24" s="318" t="s">
        <v>34</v>
      </c>
      <c r="AK24" s="318"/>
      <c r="AL24" s="318"/>
      <c r="AM24" s="318"/>
      <c r="AN24" s="318"/>
      <c r="AO24" s="318"/>
      <c r="AP24" s="318"/>
      <c r="AQ24" s="318"/>
      <c r="AR24" s="318"/>
      <c r="AS24" s="10"/>
      <c r="AT24" s="318" t="s">
        <v>34</v>
      </c>
      <c r="AU24" s="318"/>
      <c r="AV24" s="318"/>
      <c r="AW24" s="318"/>
      <c r="AX24" s="318"/>
      <c r="AY24" s="318"/>
      <c r="AZ24" s="318"/>
      <c r="BA24" s="318"/>
      <c r="BB24" s="318"/>
      <c r="BC24" s="10"/>
      <c r="BD24" s="69">
        <f>BD23-E23</f>
        <v>0</v>
      </c>
    </row>
    <row r="25" spans="1:57" s="9" customFormat="1" ht="15"/>
    <row r="26" spans="1:57" ht="15.75">
      <c r="A26" s="139" t="s">
        <v>77</v>
      </c>
    </row>
    <row r="27" spans="1:57">
      <c r="A27" s="330"/>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2"/>
      <c r="BD27" s="210"/>
      <c r="BE27" s="210"/>
    </row>
    <row r="28" spans="1:57">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c r="AZ28" s="334"/>
      <c r="BA28" s="334"/>
      <c r="BB28" s="334"/>
      <c r="BC28" s="335"/>
      <c r="BD28" s="210"/>
      <c r="BE28" s="210"/>
    </row>
    <row r="29" spans="1:57">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c r="AT29" s="334"/>
      <c r="AU29" s="334"/>
      <c r="AV29" s="334"/>
      <c r="AW29" s="334"/>
      <c r="AX29" s="334"/>
      <c r="AY29" s="334"/>
      <c r="AZ29" s="334"/>
      <c r="BA29" s="334"/>
      <c r="BB29" s="334"/>
      <c r="BC29" s="335"/>
      <c r="BD29" s="210"/>
      <c r="BE29" s="210"/>
    </row>
    <row r="30" spans="1:57">
      <c r="A30" s="336"/>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7"/>
      <c r="BC30" s="338"/>
      <c r="BD30" s="210"/>
      <c r="BE30" s="210"/>
    </row>
    <row r="32" spans="1:57" s="9" customFormat="1" ht="15">
      <c r="A32" s="4" t="s">
        <v>40</v>
      </c>
    </row>
    <row r="33" spans="1:1" s="9" customFormat="1" ht="15">
      <c r="A33" s="219" t="s">
        <v>134</v>
      </c>
    </row>
  </sheetData>
  <mergeCells count="18">
    <mergeCell ref="BD9:BE9"/>
    <mergeCell ref="AT24:BB24"/>
    <mergeCell ref="AT8:BC8"/>
    <mergeCell ref="B8:D8"/>
    <mergeCell ref="A8:A9"/>
    <mergeCell ref="A27:BC30"/>
    <mergeCell ref="A2:U2"/>
    <mergeCell ref="A3:U3"/>
    <mergeCell ref="A4:U4"/>
    <mergeCell ref="P8:Y8"/>
    <mergeCell ref="P24:X24"/>
    <mergeCell ref="F8:O8"/>
    <mergeCell ref="F24:N24"/>
    <mergeCell ref="A5:BB5"/>
    <mergeCell ref="AJ8:AS8"/>
    <mergeCell ref="AJ24:AR24"/>
    <mergeCell ref="Z8:AI8"/>
    <mergeCell ref="Z24:AH24"/>
  </mergeCells>
  <phoneticPr fontId="0" type="noConversion"/>
  <conditionalFormatting sqref="BE10:BE23">
    <cfRule type="cellIs" priority="1" stopIfTrue="1" operator="equal">
      <formula>0</formula>
    </cfRule>
    <cfRule type="cellIs" dxfId="1" priority="2" stopIfTrue="1" operator="lessThan">
      <formula>1</formula>
    </cfRule>
    <cfRule type="cellIs" dxfId="0" priority="3" stopIfTrue="1" operator="greaterThan">
      <formula>1</formula>
    </cfRule>
  </conditionalFormatting>
  <hyperlinks>
    <hyperlink ref="A33" r:id="rId1" display="https://www.fa.ufl.edu/wp-content/uploads/2019/04/7XXXXX-Operating-Expenses-Non-Payroll.pdf" xr:uid="{2E9B7ABC-CCAB-4776-BEA2-CF1764E78DA7}"/>
  </hyperlinks>
  <printOptions horizontalCentered="1"/>
  <pageMargins left="0.25" right="0.25" top="0.75" bottom="0.75" header="0.3" footer="0.3"/>
  <pageSetup scale="74" orientation="landscape" r:id="rId2"/>
  <headerFooter alignWithMargins="0">
    <oddFooter>Page &amp;P&amp;R&amp;A</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29"/>
  <sheetViews>
    <sheetView zoomScaleNormal="100" workbookViewId="0">
      <selection activeCell="M4" sqref="M4"/>
    </sheetView>
  </sheetViews>
  <sheetFormatPr defaultRowHeight="12.75"/>
  <cols>
    <col min="1" max="1" width="31" customWidth="1"/>
    <col min="2" max="2" width="10.5703125" customWidth="1"/>
    <col min="3" max="3" width="12.85546875" customWidth="1"/>
    <col min="4" max="4" width="17.5703125" customWidth="1"/>
    <col min="5" max="6" width="16.140625" customWidth="1"/>
    <col min="7" max="7" width="12.85546875" customWidth="1"/>
    <col min="8" max="9" width="11.28515625" customWidth="1"/>
    <col min="10" max="10" width="16.5703125" customWidth="1"/>
    <col min="11" max="11" width="23.140625" customWidth="1"/>
  </cols>
  <sheetData>
    <row r="1" spans="1:19" s="9" customFormat="1" ht="15">
      <c r="D1" s="10"/>
      <c r="E1" s="10"/>
      <c r="F1" s="10"/>
    </row>
    <row r="2" spans="1:19" s="9" customFormat="1" ht="20.25">
      <c r="A2" s="308" t="s">
        <v>39</v>
      </c>
      <c r="B2" s="308"/>
      <c r="C2" s="308"/>
      <c r="D2" s="308"/>
      <c r="E2" s="308"/>
      <c r="F2" s="308"/>
      <c r="G2" s="308"/>
      <c r="H2" s="308"/>
      <c r="I2" s="308"/>
      <c r="J2" s="308"/>
      <c r="K2" s="308"/>
    </row>
    <row r="3" spans="1:19" s="9" customFormat="1" ht="20.25">
      <c r="A3" s="308" t="s">
        <v>170</v>
      </c>
      <c r="B3" s="308"/>
      <c r="C3" s="308"/>
      <c r="D3" s="308"/>
      <c r="E3" s="308"/>
      <c r="F3" s="308"/>
      <c r="G3" s="308"/>
      <c r="H3" s="308"/>
      <c r="I3" s="308"/>
      <c r="J3" s="308"/>
      <c r="K3" s="308"/>
    </row>
    <row r="4" spans="1:19" s="9" customFormat="1" ht="21" thickBot="1">
      <c r="A4" s="329" t="s">
        <v>43</v>
      </c>
      <c r="B4" s="329"/>
      <c r="C4" s="329"/>
      <c r="D4" s="329"/>
      <c r="E4" s="329"/>
      <c r="F4" s="329"/>
      <c r="G4" s="329"/>
      <c r="H4" s="329"/>
      <c r="I4" s="329"/>
      <c r="J4" s="329"/>
      <c r="K4" s="329"/>
    </row>
    <row r="5" spans="1:19" s="9" customFormat="1" ht="20.25">
      <c r="A5" s="17"/>
      <c r="B5" s="17"/>
      <c r="C5" s="17"/>
      <c r="D5" s="17"/>
      <c r="E5" s="17"/>
      <c r="F5" s="17"/>
      <c r="G5" s="17"/>
      <c r="H5" s="17"/>
      <c r="I5" s="17"/>
      <c r="J5" s="17"/>
      <c r="K5" s="17"/>
    </row>
    <row r="6" spans="1:19" s="9" customFormat="1" ht="20.25">
      <c r="A6" s="351" t="s">
        <v>74</v>
      </c>
      <c r="B6" s="351"/>
      <c r="C6" s="351"/>
      <c r="D6" s="351"/>
      <c r="E6" s="351"/>
      <c r="F6" s="351"/>
      <c r="G6" s="351"/>
      <c r="H6" s="351"/>
      <c r="I6" s="351"/>
      <c r="J6" s="351"/>
      <c r="K6" s="351"/>
    </row>
    <row r="7" spans="1:19" s="2" customFormat="1" ht="18.75" thickBot="1">
      <c r="A7" s="349"/>
      <c r="B7" s="349"/>
      <c r="C7" s="349"/>
      <c r="D7" s="349"/>
      <c r="E7" s="350"/>
      <c r="F7" s="350"/>
      <c r="G7" s="350"/>
      <c r="H7" s="350"/>
      <c r="I7" s="350"/>
      <c r="J7" s="350"/>
      <c r="K7" s="349"/>
      <c r="Q7" s="1"/>
      <c r="R7" s="1"/>
      <c r="S7" s="1"/>
    </row>
    <row r="8" spans="1:19" s="9" customFormat="1" ht="15.75" thickBot="1">
      <c r="A8" s="149"/>
      <c r="B8" s="346" t="s">
        <v>5</v>
      </c>
      <c r="C8" s="347"/>
      <c r="D8" s="348"/>
      <c r="E8" s="346" t="s">
        <v>0</v>
      </c>
      <c r="F8" s="347"/>
      <c r="G8" s="347"/>
      <c r="H8" s="347"/>
      <c r="I8" s="347"/>
      <c r="J8" s="191" t="s">
        <v>44</v>
      </c>
      <c r="K8" s="148"/>
    </row>
    <row r="9" spans="1:19" s="131" customFormat="1" ht="43.5" thickBot="1">
      <c r="A9" s="195" t="s">
        <v>75</v>
      </c>
      <c r="B9" s="129" t="s">
        <v>95</v>
      </c>
      <c r="C9" s="129" t="s">
        <v>6</v>
      </c>
      <c r="D9" s="130" t="s">
        <v>82</v>
      </c>
      <c r="E9" s="169" t="s">
        <v>81</v>
      </c>
      <c r="F9" s="129" t="s">
        <v>118</v>
      </c>
      <c r="G9" s="129" t="s">
        <v>119</v>
      </c>
      <c r="H9" s="129" t="s">
        <v>68</v>
      </c>
      <c r="I9" s="129" t="s">
        <v>3</v>
      </c>
      <c r="J9" s="220" t="s">
        <v>137</v>
      </c>
      <c r="K9" s="196" t="s">
        <v>1</v>
      </c>
    </row>
    <row r="10" spans="1:19" s="9" customFormat="1" ht="14.25" customHeight="1">
      <c r="A10" s="74"/>
      <c r="B10" s="132"/>
      <c r="C10" s="132"/>
      <c r="D10" s="132"/>
      <c r="E10" s="166"/>
      <c r="F10" s="162"/>
      <c r="G10" s="84">
        <f t="shared" ref="G10:G24" si="0">E10*F10</f>
        <v>0</v>
      </c>
      <c r="H10" s="70"/>
      <c r="I10" s="84">
        <f t="shared" ref="I10:I24" si="1">G10*H10</f>
        <v>0</v>
      </c>
      <c r="J10" s="14"/>
      <c r="K10" s="174">
        <f t="shared" ref="K10:K24" si="2">G10+I10+J10</f>
        <v>0</v>
      </c>
    </row>
    <row r="11" spans="1:19" s="9" customFormat="1" ht="15">
      <c r="A11" s="74"/>
      <c r="B11" s="132"/>
      <c r="C11" s="132"/>
      <c r="D11" s="133"/>
      <c r="E11" s="167"/>
      <c r="F11" s="163"/>
      <c r="G11" s="84">
        <f t="shared" si="0"/>
        <v>0</v>
      </c>
      <c r="H11" s="70"/>
      <c r="I11" s="84">
        <f t="shared" si="1"/>
        <v>0</v>
      </c>
      <c r="J11" s="14"/>
      <c r="K11" s="174">
        <f t="shared" si="2"/>
        <v>0</v>
      </c>
    </row>
    <row r="12" spans="1:19" s="9" customFormat="1" ht="15">
      <c r="A12" s="80"/>
      <c r="B12" s="13"/>
      <c r="C12" s="13"/>
      <c r="D12" s="13"/>
      <c r="E12" s="40"/>
      <c r="F12" s="165"/>
      <c r="G12" s="84">
        <f t="shared" si="0"/>
        <v>0</v>
      </c>
      <c r="H12" s="134"/>
      <c r="I12" s="84">
        <f t="shared" si="1"/>
        <v>0</v>
      </c>
      <c r="J12" s="14"/>
      <c r="K12" s="174">
        <f t="shared" si="2"/>
        <v>0</v>
      </c>
    </row>
    <row r="13" spans="1:19" s="9" customFormat="1" ht="15">
      <c r="A13" s="74"/>
      <c r="B13" s="132"/>
      <c r="C13" s="132"/>
      <c r="D13" s="132"/>
      <c r="E13" s="166"/>
      <c r="F13" s="162"/>
      <c r="G13" s="84">
        <f t="shared" si="0"/>
        <v>0</v>
      </c>
      <c r="H13" s="70"/>
      <c r="I13" s="84">
        <f t="shared" si="1"/>
        <v>0</v>
      </c>
      <c r="J13" s="14"/>
      <c r="K13" s="174">
        <f t="shared" si="2"/>
        <v>0</v>
      </c>
    </row>
    <row r="14" spans="1:19" s="9" customFormat="1" ht="15">
      <c r="A14" s="74"/>
      <c r="B14" s="132"/>
      <c r="C14" s="132"/>
      <c r="D14" s="132"/>
      <c r="E14" s="166"/>
      <c r="F14" s="162"/>
      <c r="G14" s="84">
        <f t="shared" si="0"/>
        <v>0</v>
      </c>
      <c r="H14" s="70"/>
      <c r="I14" s="84">
        <f t="shared" si="1"/>
        <v>0</v>
      </c>
      <c r="J14" s="14"/>
      <c r="K14" s="174">
        <f t="shared" si="2"/>
        <v>0</v>
      </c>
    </row>
    <row r="15" spans="1:19" s="9" customFormat="1" ht="16.5" customHeight="1">
      <c r="A15" s="175"/>
      <c r="B15" s="135"/>
      <c r="C15" s="135"/>
      <c r="D15" s="135"/>
      <c r="E15" s="168"/>
      <c r="F15" s="164"/>
      <c r="G15" s="161">
        <f t="shared" si="0"/>
        <v>0</v>
      </c>
      <c r="H15" s="137"/>
      <c r="I15" s="161">
        <f t="shared" si="1"/>
        <v>0</v>
      </c>
      <c r="J15" s="136"/>
      <c r="K15" s="174">
        <f t="shared" si="2"/>
        <v>0</v>
      </c>
    </row>
    <row r="16" spans="1:19" s="9" customFormat="1" ht="15">
      <c r="A16" s="74"/>
      <c r="B16" s="132"/>
      <c r="C16" s="132"/>
      <c r="D16" s="132"/>
      <c r="E16" s="166"/>
      <c r="F16" s="162"/>
      <c r="G16" s="84">
        <f t="shared" si="0"/>
        <v>0</v>
      </c>
      <c r="H16" s="70"/>
      <c r="I16" s="84">
        <f t="shared" si="1"/>
        <v>0</v>
      </c>
      <c r="J16" s="14"/>
      <c r="K16" s="174">
        <f t="shared" si="2"/>
        <v>0</v>
      </c>
    </row>
    <row r="17" spans="1:11" s="9" customFormat="1" ht="15">
      <c r="A17" s="74"/>
      <c r="B17" s="132"/>
      <c r="C17" s="132"/>
      <c r="D17" s="132"/>
      <c r="E17" s="166"/>
      <c r="F17" s="162"/>
      <c r="G17" s="84">
        <f t="shared" si="0"/>
        <v>0</v>
      </c>
      <c r="H17" s="70"/>
      <c r="I17" s="84">
        <f t="shared" si="1"/>
        <v>0</v>
      </c>
      <c r="J17" s="14"/>
      <c r="K17" s="174">
        <f t="shared" si="2"/>
        <v>0</v>
      </c>
    </row>
    <row r="18" spans="1:11" s="9" customFormat="1" ht="15">
      <c r="A18" s="74"/>
      <c r="B18" s="132"/>
      <c r="C18" s="132"/>
      <c r="D18" s="132"/>
      <c r="E18" s="166"/>
      <c r="F18" s="162"/>
      <c r="G18" s="84">
        <f t="shared" si="0"/>
        <v>0</v>
      </c>
      <c r="H18" s="70"/>
      <c r="I18" s="84">
        <f t="shared" si="1"/>
        <v>0</v>
      </c>
      <c r="J18" s="14"/>
      <c r="K18" s="174">
        <f t="shared" si="2"/>
        <v>0</v>
      </c>
    </row>
    <row r="19" spans="1:11" s="9" customFormat="1" ht="15">
      <c r="A19" s="74"/>
      <c r="B19" s="132"/>
      <c r="C19" s="132"/>
      <c r="D19" s="132"/>
      <c r="E19" s="166"/>
      <c r="F19" s="162"/>
      <c r="G19" s="84">
        <f t="shared" si="0"/>
        <v>0</v>
      </c>
      <c r="H19" s="70"/>
      <c r="I19" s="84">
        <f t="shared" si="1"/>
        <v>0</v>
      </c>
      <c r="J19" s="14"/>
      <c r="K19" s="174">
        <f t="shared" si="2"/>
        <v>0</v>
      </c>
    </row>
    <row r="20" spans="1:11" s="9" customFormat="1" ht="15">
      <c r="A20" s="80"/>
      <c r="B20" s="13"/>
      <c r="C20" s="13"/>
      <c r="D20" s="13"/>
      <c r="E20" s="166"/>
      <c r="F20" s="165"/>
      <c r="G20" s="84">
        <f t="shared" si="0"/>
        <v>0</v>
      </c>
      <c r="H20" s="70"/>
      <c r="I20" s="84">
        <f t="shared" si="1"/>
        <v>0</v>
      </c>
      <c r="J20" s="14"/>
      <c r="K20" s="174">
        <f t="shared" si="2"/>
        <v>0</v>
      </c>
    </row>
    <row r="21" spans="1:11" s="9" customFormat="1" ht="15">
      <c r="A21" s="80"/>
      <c r="B21" s="13"/>
      <c r="C21" s="13"/>
      <c r="D21" s="13"/>
      <c r="E21" s="166"/>
      <c r="F21" s="165"/>
      <c r="G21" s="84">
        <f t="shared" si="0"/>
        <v>0</v>
      </c>
      <c r="H21" s="70"/>
      <c r="I21" s="84">
        <f t="shared" si="1"/>
        <v>0</v>
      </c>
      <c r="J21" s="14"/>
      <c r="K21" s="174">
        <f t="shared" si="2"/>
        <v>0</v>
      </c>
    </row>
    <row r="22" spans="1:11" s="9" customFormat="1" ht="15">
      <c r="A22" s="80"/>
      <c r="B22" s="13"/>
      <c r="C22" s="13"/>
      <c r="D22" s="13"/>
      <c r="E22" s="166"/>
      <c r="F22" s="165"/>
      <c r="G22" s="84">
        <f t="shared" si="0"/>
        <v>0</v>
      </c>
      <c r="H22" s="70"/>
      <c r="I22" s="84">
        <f t="shared" si="1"/>
        <v>0</v>
      </c>
      <c r="J22" s="14"/>
      <c r="K22" s="174">
        <f t="shared" si="2"/>
        <v>0</v>
      </c>
    </row>
    <row r="23" spans="1:11" s="9" customFormat="1" ht="15">
      <c r="A23" s="80"/>
      <c r="B23" s="13"/>
      <c r="C23" s="13"/>
      <c r="D23" s="13"/>
      <c r="E23" s="166"/>
      <c r="F23" s="165"/>
      <c r="G23" s="84">
        <f t="shared" si="0"/>
        <v>0</v>
      </c>
      <c r="H23" s="70"/>
      <c r="I23" s="84">
        <f t="shared" si="1"/>
        <v>0</v>
      </c>
      <c r="J23" s="14"/>
      <c r="K23" s="174">
        <f t="shared" si="2"/>
        <v>0</v>
      </c>
    </row>
    <row r="24" spans="1:11" s="9" customFormat="1" ht="15.75" thickBot="1">
      <c r="A24" s="75"/>
      <c r="B24" s="103"/>
      <c r="C24" s="103"/>
      <c r="D24" s="103"/>
      <c r="E24" s="176"/>
      <c r="F24" s="177"/>
      <c r="G24" s="106">
        <f t="shared" si="0"/>
        <v>0</v>
      </c>
      <c r="H24" s="105"/>
      <c r="I24" s="106">
        <f t="shared" si="1"/>
        <v>0</v>
      </c>
      <c r="J24" s="104"/>
      <c r="K24" s="178">
        <f t="shared" si="2"/>
        <v>0</v>
      </c>
    </row>
    <row r="25" spans="1:11" s="9" customFormat="1" ht="15.75" thickBot="1">
      <c r="D25" s="101" t="s">
        <v>9</v>
      </c>
      <c r="E25" s="170"/>
      <c r="F25" s="170"/>
      <c r="G25" s="171">
        <f>SUM(G10:G24)</f>
        <v>0</v>
      </c>
      <c r="H25" s="172"/>
      <c r="I25" s="171">
        <f>SUM(I10:I24)</f>
        <v>0</v>
      </c>
      <c r="J25" s="171">
        <f>SUM(J10:J24)</f>
        <v>0</v>
      </c>
      <c r="K25" s="173">
        <f>SUM(K10:K24)</f>
        <v>0</v>
      </c>
    </row>
    <row r="26" spans="1:11" s="9" customFormat="1" ht="36.75" customHeight="1">
      <c r="K26" s="36" t="s">
        <v>38</v>
      </c>
    </row>
    <row r="27" spans="1:11" s="9" customFormat="1" ht="15"/>
    <row r="28" spans="1:11" s="9" customFormat="1" ht="15">
      <c r="A28" s="4" t="s">
        <v>40</v>
      </c>
    </row>
    <row r="29" spans="1:11" s="9" customFormat="1" ht="15">
      <c r="A29" s="219" t="s">
        <v>134</v>
      </c>
    </row>
  </sheetData>
  <mergeCells count="7">
    <mergeCell ref="A2:K2"/>
    <mergeCell ref="A3:K3"/>
    <mergeCell ref="A4:K4"/>
    <mergeCell ref="B8:D8"/>
    <mergeCell ref="A7:K7"/>
    <mergeCell ref="A6:K6"/>
    <mergeCell ref="E8:I8"/>
  </mergeCells>
  <phoneticPr fontId="0" type="noConversion"/>
  <hyperlinks>
    <hyperlink ref="A29" r:id="rId1" display="https://www.fa.ufl.edu/wp-content/uploads/2019/04/7XXXXX-Operating-Expenses-Non-Payroll.pdf" xr:uid="{91D4B2F6-2DAE-491D-A979-511AC4507B8F}"/>
  </hyperlinks>
  <printOptions horizontalCentered="1"/>
  <pageMargins left="0.25" right="0.25" top="0.75" bottom="0.75" header="0.3" footer="0.3"/>
  <pageSetup scale="72" orientation="landscape" r:id="rId2"/>
  <headerFooter alignWithMargins="0">
    <oddFooter>Page &amp;P&amp;R&amp;A</oddFooter>
  </headerFooter>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zoomScaleNormal="100" workbookViewId="0">
      <selection activeCell="A2" sqref="A2:H2"/>
    </sheetView>
  </sheetViews>
  <sheetFormatPr defaultColWidth="9.140625" defaultRowHeight="12.75"/>
  <cols>
    <col min="1" max="1" width="23" style="5" bestFit="1" customWidth="1"/>
    <col min="2" max="2" width="19.5703125" style="5" bestFit="1" customWidth="1"/>
    <col min="3" max="3" width="19.5703125" style="5" customWidth="1"/>
    <col min="4" max="4" width="12.42578125" style="8" customWidth="1"/>
    <col min="5" max="5" width="14" style="8" bestFit="1" customWidth="1"/>
    <col min="6" max="6" width="7.140625" style="5" customWidth="1"/>
    <col min="7" max="7" width="10.140625" style="5" bestFit="1" customWidth="1"/>
    <col min="8" max="8" width="10.85546875" style="5" bestFit="1" customWidth="1"/>
    <col min="9" max="16384" width="9.140625" style="5"/>
  </cols>
  <sheetData>
    <row r="1" spans="1:8" s="9" customFormat="1" ht="20.25">
      <c r="A1" s="308" t="s">
        <v>39</v>
      </c>
      <c r="B1" s="308"/>
      <c r="C1" s="308"/>
      <c r="D1" s="308"/>
      <c r="E1" s="308"/>
      <c r="F1" s="308"/>
      <c r="G1" s="308"/>
      <c r="H1" s="308"/>
    </row>
    <row r="2" spans="1:8" s="9" customFormat="1" ht="20.25">
      <c r="A2" s="308" t="s">
        <v>170</v>
      </c>
      <c r="B2" s="308"/>
      <c r="C2" s="308"/>
      <c r="D2" s="308"/>
      <c r="E2" s="308"/>
      <c r="F2" s="308"/>
      <c r="G2" s="308"/>
      <c r="H2" s="308"/>
    </row>
    <row r="3" spans="1:8" s="9" customFormat="1" ht="21" thickBot="1">
      <c r="A3" s="329" t="s">
        <v>120</v>
      </c>
      <c r="B3" s="329"/>
      <c r="C3" s="329"/>
      <c r="D3" s="329"/>
      <c r="E3" s="329"/>
      <c r="F3" s="329"/>
      <c r="G3" s="329"/>
      <c r="H3" s="329"/>
    </row>
    <row r="4" spans="1:8" ht="15.75">
      <c r="A4" s="20"/>
      <c r="B4" s="21"/>
      <c r="C4" s="21"/>
      <c r="D4" s="22"/>
      <c r="E4" s="22"/>
      <c r="F4" s="8"/>
      <c r="G4" s="8"/>
      <c r="H4" s="20"/>
    </row>
    <row r="5" spans="1:8" s="6" customFormat="1" ht="18.75">
      <c r="A5" s="353" t="s">
        <v>74</v>
      </c>
      <c r="B5" s="353"/>
      <c r="C5" s="353"/>
      <c r="D5" s="353"/>
      <c r="E5" s="353"/>
      <c r="F5" s="353"/>
      <c r="G5" s="353"/>
      <c r="H5" s="353"/>
    </row>
    <row r="6" spans="1:8" s="9" customFormat="1" ht="15.75" thickBot="1">
      <c r="D6" s="10"/>
      <c r="E6" s="10"/>
    </row>
    <row r="7" spans="1:8" s="9" customFormat="1" ht="15">
      <c r="A7" s="23"/>
      <c r="B7" s="24"/>
      <c r="C7" s="24"/>
      <c r="D7" s="25"/>
      <c r="E7" s="25"/>
      <c r="F7" s="352" t="s">
        <v>5</v>
      </c>
      <c r="G7" s="286"/>
      <c r="H7" s="345"/>
    </row>
    <row r="8" spans="1:8" s="9" customFormat="1" ht="30" thickBot="1">
      <c r="A8" s="26" t="s">
        <v>10</v>
      </c>
      <c r="B8" s="27" t="s">
        <v>65</v>
      </c>
      <c r="C8" s="27" t="s">
        <v>66</v>
      </c>
      <c r="D8" s="27" t="s">
        <v>11</v>
      </c>
      <c r="E8" s="27" t="s">
        <v>48</v>
      </c>
      <c r="F8" s="28" t="s">
        <v>6</v>
      </c>
      <c r="G8" s="71" t="s">
        <v>58</v>
      </c>
      <c r="H8" s="29" t="s">
        <v>55</v>
      </c>
    </row>
    <row r="9" spans="1:8" s="9" customFormat="1" ht="15">
      <c r="A9" s="30"/>
      <c r="B9" s="31"/>
      <c r="C9" s="31"/>
      <c r="D9" s="32"/>
      <c r="E9" s="166"/>
      <c r="F9" s="13"/>
      <c r="G9" s="13"/>
      <c r="H9" s="13"/>
    </row>
    <row r="10" spans="1:8" s="9" customFormat="1" ht="15">
      <c r="A10" s="30"/>
      <c r="B10" s="31"/>
      <c r="C10" s="31"/>
      <c r="D10" s="32"/>
      <c r="E10" s="166"/>
      <c r="F10" s="13"/>
      <c r="G10" s="13"/>
      <c r="H10" s="13"/>
    </row>
    <row r="11" spans="1:8" s="9" customFormat="1" ht="15">
      <c r="A11" s="30"/>
      <c r="B11" s="31"/>
      <c r="C11" s="31"/>
      <c r="D11" s="32"/>
      <c r="E11" s="166"/>
      <c r="F11" s="13"/>
      <c r="G11" s="13"/>
      <c r="H11" s="13"/>
    </row>
    <row r="12" spans="1:8" s="9" customFormat="1" ht="15">
      <c r="A12" s="16"/>
      <c r="B12" s="31"/>
      <c r="C12" s="31"/>
      <c r="D12" s="32"/>
      <c r="E12" s="166"/>
      <c r="F12" s="13"/>
      <c r="G12" s="13"/>
      <c r="H12" s="13"/>
    </row>
    <row r="13" spans="1:8" s="9" customFormat="1" ht="15">
      <c r="A13" s="16"/>
      <c r="B13" s="31"/>
      <c r="C13" s="31"/>
      <c r="D13" s="32"/>
      <c r="E13" s="166"/>
      <c r="F13" s="13"/>
      <c r="G13" s="13"/>
      <c r="H13" s="13"/>
    </row>
    <row r="14" spans="1:8" s="9" customFormat="1" ht="15">
      <c r="A14" s="16"/>
      <c r="B14" s="31"/>
      <c r="C14" s="31"/>
      <c r="D14" s="32"/>
      <c r="E14" s="166"/>
      <c r="F14" s="13"/>
      <c r="G14" s="13"/>
      <c r="H14" s="13"/>
    </row>
    <row r="15" spans="1:8" s="9" customFormat="1" ht="15">
      <c r="A15" s="16"/>
      <c r="B15" s="31"/>
      <c r="C15" s="31"/>
      <c r="D15" s="32"/>
      <c r="E15" s="166"/>
      <c r="F15" s="13"/>
      <c r="G15" s="13"/>
      <c r="H15" s="13"/>
    </row>
    <row r="16" spans="1:8" s="9" customFormat="1" ht="15">
      <c r="A16" s="16"/>
      <c r="B16" s="31"/>
      <c r="C16" s="31"/>
      <c r="D16" s="32"/>
      <c r="E16" s="166"/>
      <c r="F16" s="13"/>
      <c r="G16" s="13"/>
      <c r="H16" s="13"/>
    </row>
    <row r="17" spans="1:8" s="9" customFormat="1" ht="15">
      <c r="A17" s="16"/>
      <c r="B17" s="31"/>
      <c r="C17" s="31"/>
      <c r="D17" s="32"/>
      <c r="E17" s="166"/>
      <c r="F17" s="13"/>
      <c r="G17" s="13"/>
      <c r="H17" s="13"/>
    </row>
    <row r="18" spans="1:8" s="9" customFormat="1" ht="15">
      <c r="A18" s="16"/>
      <c r="B18" s="31"/>
      <c r="C18" s="31"/>
      <c r="D18" s="32"/>
      <c r="E18" s="166"/>
      <c r="F18" s="13"/>
      <c r="G18" s="13"/>
      <c r="H18" s="13"/>
    </row>
    <row r="19" spans="1:8" s="9" customFormat="1" ht="15">
      <c r="A19" s="16"/>
      <c r="B19" s="31"/>
      <c r="C19" s="31"/>
      <c r="D19" s="32"/>
      <c r="E19" s="166"/>
      <c r="F19" s="13"/>
      <c r="G19" s="13"/>
      <c r="H19" s="13"/>
    </row>
    <row r="20" spans="1:8" s="9" customFormat="1" ht="15">
      <c r="A20" s="16"/>
      <c r="B20" s="31"/>
      <c r="C20" s="31"/>
      <c r="D20" s="32"/>
      <c r="E20" s="166"/>
      <c r="F20" s="13"/>
      <c r="G20" s="13"/>
      <c r="H20" s="13"/>
    </row>
    <row r="21" spans="1:8" s="9" customFormat="1" ht="15">
      <c r="A21" s="16"/>
      <c r="B21" s="31"/>
      <c r="C21" s="31"/>
      <c r="D21" s="32"/>
      <c r="E21" s="166"/>
      <c r="F21" s="13"/>
      <c r="G21" s="13"/>
      <c r="H21" s="13"/>
    </row>
    <row r="22" spans="1:8" s="9" customFormat="1" ht="15">
      <c r="A22" s="16"/>
      <c r="B22" s="31"/>
      <c r="C22" s="31"/>
      <c r="D22" s="32"/>
      <c r="E22" s="166"/>
      <c r="F22" s="13"/>
      <c r="G22" s="13"/>
      <c r="H22" s="13"/>
    </row>
    <row r="23" spans="1:8" s="9" customFormat="1" ht="15">
      <c r="A23" s="16"/>
      <c r="B23" s="31"/>
      <c r="C23" s="31"/>
      <c r="D23" s="32"/>
      <c r="E23" s="166"/>
      <c r="F23" s="13"/>
      <c r="G23" s="13"/>
      <c r="H23" s="13"/>
    </row>
    <row r="24" spans="1:8" s="9" customFormat="1" ht="15">
      <c r="A24" s="16"/>
      <c r="B24" s="31"/>
      <c r="C24" s="31"/>
      <c r="D24" s="32"/>
      <c r="E24" s="166"/>
      <c r="F24" s="13"/>
      <c r="G24" s="13"/>
      <c r="H24" s="13"/>
    </row>
    <row r="25" spans="1:8" s="9" customFormat="1" ht="15">
      <c r="A25" s="16"/>
      <c r="B25" s="31"/>
      <c r="C25" s="31"/>
      <c r="D25" s="32"/>
      <c r="E25" s="166"/>
      <c r="F25" s="13"/>
      <c r="G25" s="13"/>
      <c r="H25" s="13"/>
    </row>
    <row r="26" spans="1:8" s="9" customFormat="1" ht="15">
      <c r="A26" s="16"/>
      <c r="B26" s="31"/>
      <c r="C26" s="31"/>
      <c r="D26" s="32"/>
      <c r="E26" s="166"/>
      <c r="F26" s="13"/>
      <c r="G26" s="13"/>
      <c r="H26" s="13"/>
    </row>
    <row r="27" spans="1:8" s="9" customFormat="1" ht="15">
      <c r="A27" s="16"/>
      <c r="B27" s="31"/>
      <c r="C27" s="31"/>
      <c r="D27" s="32"/>
      <c r="E27" s="166"/>
      <c r="F27" s="13"/>
      <c r="G27" s="13"/>
      <c r="H27" s="13"/>
    </row>
    <row r="28" spans="1:8" s="9" customFormat="1" ht="15">
      <c r="A28" s="16"/>
      <c r="B28" s="31"/>
      <c r="C28" s="31"/>
      <c r="D28" s="32"/>
      <c r="E28" s="166"/>
      <c r="F28" s="13"/>
      <c r="G28" s="13"/>
      <c r="H28" s="13"/>
    </row>
    <row r="29" spans="1:8" s="9" customFormat="1" ht="15">
      <c r="A29" s="16"/>
      <c r="B29" s="31"/>
      <c r="C29" s="31"/>
      <c r="D29" s="32"/>
      <c r="E29" s="166"/>
      <c r="F29" s="13"/>
      <c r="G29" s="13"/>
      <c r="H29" s="13"/>
    </row>
    <row r="30" spans="1:8" s="9" customFormat="1" ht="15">
      <c r="A30" s="16"/>
      <c r="B30" s="31"/>
      <c r="C30" s="31"/>
      <c r="D30" s="32"/>
      <c r="E30" s="166"/>
      <c r="F30" s="13"/>
      <c r="G30" s="13"/>
      <c r="H30" s="13"/>
    </row>
    <row r="31" spans="1:8" s="9" customFormat="1" ht="15">
      <c r="A31" s="16"/>
      <c r="B31" s="31"/>
      <c r="C31" s="31"/>
      <c r="D31" s="32"/>
      <c r="E31" s="166"/>
      <c r="F31" s="13"/>
      <c r="G31" s="13"/>
      <c r="H31" s="13"/>
    </row>
    <row r="32" spans="1:8" s="9" customFormat="1" ht="15">
      <c r="A32" s="16"/>
      <c r="B32" s="31"/>
      <c r="C32" s="31"/>
      <c r="D32" s="32"/>
      <c r="E32" s="166"/>
      <c r="F32" s="13"/>
      <c r="G32" s="13"/>
      <c r="H32" s="13"/>
    </row>
    <row r="33" spans="1:8" s="9" customFormat="1" ht="15">
      <c r="A33" s="16"/>
      <c r="B33" s="31"/>
      <c r="C33" s="31"/>
      <c r="D33" s="32"/>
      <c r="E33" s="166"/>
      <c r="F33" s="13"/>
      <c r="G33" s="13"/>
      <c r="H33" s="13"/>
    </row>
    <row r="34" spans="1:8" s="9" customFormat="1" ht="15">
      <c r="A34" s="16"/>
      <c r="B34" s="31"/>
      <c r="C34" s="31"/>
      <c r="D34" s="32"/>
      <c r="E34" s="166"/>
      <c r="F34" s="13"/>
      <c r="G34" s="13"/>
      <c r="H34" s="13"/>
    </row>
    <row r="35" spans="1:8" s="9" customFormat="1" ht="15">
      <c r="A35" s="16"/>
      <c r="B35" s="31"/>
      <c r="C35" s="31"/>
      <c r="D35" s="32"/>
      <c r="E35" s="166"/>
      <c r="F35" s="13"/>
      <c r="G35" s="13"/>
      <c r="H35" s="13"/>
    </row>
    <row r="36" spans="1:8" s="9" customFormat="1" ht="15">
      <c r="A36" s="16"/>
      <c r="B36" s="31"/>
      <c r="C36" s="31"/>
      <c r="D36" s="32"/>
      <c r="E36" s="166"/>
      <c r="F36" s="13"/>
      <c r="G36" s="13"/>
      <c r="H36" s="13"/>
    </row>
    <row r="37" spans="1:8" s="9" customFormat="1" ht="15">
      <c r="A37" s="16"/>
      <c r="B37" s="31"/>
      <c r="C37" s="31"/>
      <c r="D37" s="32"/>
      <c r="E37" s="166"/>
      <c r="F37" s="13"/>
      <c r="G37" s="13"/>
      <c r="H37" s="13"/>
    </row>
    <row r="38" spans="1:8" s="9" customFormat="1" ht="15">
      <c r="A38" s="16"/>
      <c r="B38" s="31"/>
      <c r="C38" s="31"/>
      <c r="D38" s="32"/>
      <c r="E38" s="166"/>
      <c r="F38" s="13"/>
      <c r="G38" s="13"/>
      <c r="H38" s="13"/>
    </row>
    <row r="39" spans="1:8" s="9" customFormat="1" ht="15">
      <c r="A39" s="16"/>
      <c r="B39" s="31"/>
      <c r="C39" s="31"/>
      <c r="D39" s="32"/>
      <c r="E39" s="166"/>
      <c r="F39" s="13"/>
      <c r="G39" s="13"/>
      <c r="H39" s="13"/>
    </row>
    <row r="40" spans="1:8" s="9" customFormat="1" ht="15">
      <c r="A40" s="16"/>
      <c r="B40" s="31"/>
      <c r="C40" s="31"/>
      <c r="D40" s="32"/>
      <c r="E40" s="166"/>
      <c r="F40" s="13"/>
      <c r="G40" s="13"/>
      <c r="H40" s="13"/>
    </row>
    <row r="41" spans="1:8" s="9" customFormat="1" ht="15">
      <c r="A41" s="34"/>
      <c r="B41" s="35"/>
      <c r="C41" s="35"/>
      <c r="D41" s="10"/>
      <c r="E41" s="10"/>
    </row>
    <row r="42" spans="1:8" s="9" customFormat="1" ht="15">
      <c r="A42" s="34"/>
      <c r="B42" s="35"/>
      <c r="C42" s="35"/>
      <c r="D42" s="10"/>
      <c r="E42" s="10"/>
    </row>
    <row r="43" spans="1:8" s="9" customFormat="1" ht="15">
      <c r="D43" s="10"/>
      <c r="E43" s="10"/>
    </row>
    <row r="44" spans="1:8" s="9" customFormat="1" ht="15">
      <c r="D44" s="10"/>
      <c r="E44" s="10"/>
    </row>
    <row r="45" spans="1:8" s="9" customFormat="1" ht="15">
      <c r="D45" s="10"/>
      <c r="E45" s="10"/>
    </row>
  </sheetData>
  <mergeCells count="5">
    <mergeCell ref="A1:H1"/>
    <mergeCell ref="A2:H2"/>
    <mergeCell ref="A3:H3"/>
    <mergeCell ref="F7:H7"/>
    <mergeCell ref="A5:H5"/>
  </mergeCells>
  <phoneticPr fontId="0" type="noConversion"/>
  <pageMargins left="0.25" right="0.25" top="0.75" bottom="0.75" header="0.3" footer="0.3"/>
  <pageSetup scale="89" orientation="portrait" r:id="rId1"/>
  <headerFooter alignWithMargins="0">
    <oddFooter>Page &amp;P&amp;R&amp;A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CFEE-2F6C-440B-85DF-6AA7E7A777AF}">
  <sheetPr>
    <tabColor rgb="FFFFC000"/>
  </sheetPr>
  <dimension ref="A1:Z30"/>
  <sheetViews>
    <sheetView zoomScaleNormal="100" workbookViewId="0">
      <selection activeCell="I28" sqref="I28"/>
    </sheetView>
  </sheetViews>
  <sheetFormatPr defaultColWidth="9.140625" defaultRowHeight="15"/>
  <cols>
    <col min="1" max="1" width="47.7109375" style="9" customWidth="1"/>
    <col min="2" max="2" width="11.42578125" style="9" bestFit="1" customWidth="1"/>
    <col min="3" max="5" width="11.5703125" style="9" customWidth="1"/>
    <col min="6" max="6" width="11.140625" style="9" customWidth="1"/>
    <col min="7" max="7" width="11.42578125" style="9" bestFit="1" customWidth="1"/>
    <col min="8" max="10" width="11.5703125" style="9" customWidth="1"/>
    <col min="11" max="11" width="11.140625" style="9" customWidth="1"/>
    <col min="12" max="12" width="11.42578125" style="9" bestFit="1" customWidth="1"/>
    <col min="13" max="15" width="11.5703125" style="9" customWidth="1"/>
    <col min="16" max="16" width="11.140625" style="9" customWidth="1"/>
    <col min="17" max="17" width="11.42578125" style="9" bestFit="1" customWidth="1"/>
    <col min="18" max="20" width="11.5703125" style="9" customWidth="1"/>
    <col min="21" max="21" width="11.140625" style="9" customWidth="1"/>
    <col min="22" max="22" width="11.42578125" style="9" bestFit="1" customWidth="1"/>
    <col min="23" max="25" width="11.5703125" style="9" customWidth="1"/>
    <col min="26" max="26" width="11.140625" style="9" customWidth="1"/>
    <col min="27" max="16384" width="9.140625" style="9"/>
  </cols>
  <sheetData>
    <row r="1" spans="1:26" ht="20.25" customHeight="1">
      <c r="A1" s="308" t="s">
        <v>39</v>
      </c>
      <c r="B1" s="308"/>
      <c r="C1" s="308"/>
      <c r="D1" s="308"/>
      <c r="E1" s="308"/>
      <c r="F1" s="308"/>
      <c r="G1" s="308"/>
      <c r="H1" s="308"/>
      <c r="I1" s="308"/>
      <c r="J1" s="308"/>
      <c r="K1" s="308"/>
      <c r="L1" s="308"/>
      <c r="M1" s="308"/>
      <c r="N1" s="308"/>
      <c r="O1" s="308"/>
      <c r="P1" s="308"/>
      <c r="Q1" s="238"/>
      <c r="R1" s="238"/>
      <c r="S1" s="238"/>
      <c r="T1" s="238"/>
      <c r="U1" s="238"/>
      <c r="V1" s="238"/>
      <c r="W1" s="238"/>
      <c r="X1" s="238"/>
      <c r="Y1" s="238"/>
      <c r="Z1" s="238"/>
    </row>
    <row r="2" spans="1:26" ht="20.25">
      <c r="A2" s="308" t="s">
        <v>170</v>
      </c>
      <c r="B2" s="308"/>
      <c r="C2" s="308"/>
      <c r="D2" s="308"/>
      <c r="E2" s="308"/>
      <c r="F2" s="308"/>
      <c r="G2" s="308"/>
      <c r="H2" s="308"/>
      <c r="I2" s="308"/>
      <c r="J2" s="308"/>
      <c r="K2" s="308"/>
      <c r="L2" s="308"/>
      <c r="M2" s="308"/>
      <c r="N2" s="308"/>
      <c r="O2" s="308"/>
      <c r="P2" s="308"/>
      <c r="Q2" s="238"/>
      <c r="R2" s="238"/>
      <c r="S2" s="238"/>
      <c r="T2" s="238"/>
      <c r="U2" s="238"/>
      <c r="V2" s="238"/>
      <c r="W2" s="238"/>
      <c r="X2" s="238"/>
      <c r="Y2" s="238"/>
      <c r="Z2" s="238"/>
    </row>
    <row r="3" spans="1:26" ht="21" thickBot="1">
      <c r="A3" s="329" t="s">
        <v>52</v>
      </c>
      <c r="B3" s="329"/>
      <c r="C3" s="329"/>
      <c r="D3" s="329"/>
      <c r="E3" s="329"/>
      <c r="F3" s="329"/>
      <c r="G3" s="329"/>
      <c r="H3" s="329"/>
      <c r="I3" s="329"/>
      <c r="J3" s="329"/>
      <c r="K3" s="329"/>
      <c r="L3" s="329"/>
      <c r="M3" s="329"/>
      <c r="N3" s="329"/>
      <c r="O3" s="329"/>
      <c r="P3" s="329"/>
      <c r="Q3" s="239"/>
      <c r="R3" s="239"/>
      <c r="S3" s="239"/>
      <c r="T3" s="239"/>
      <c r="U3" s="239"/>
      <c r="V3" s="239"/>
      <c r="W3" s="239"/>
      <c r="X3" s="239"/>
      <c r="Y3" s="239"/>
      <c r="Z3" s="239"/>
    </row>
    <row r="4" spans="1:26">
      <c r="A4" s="47"/>
      <c r="B4" s="47"/>
      <c r="C4" s="47"/>
      <c r="D4" s="47"/>
      <c r="E4" s="53"/>
      <c r="F4" s="47"/>
      <c r="G4" s="47"/>
      <c r="H4" s="47"/>
      <c r="I4" s="47"/>
      <c r="J4" s="53"/>
      <c r="K4" s="47"/>
      <c r="L4" s="47"/>
      <c r="M4" s="47"/>
      <c r="N4" s="47"/>
      <c r="O4" s="53"/>
      <c r="P4" s="47"/>
      <c r="Q4" s="47"/>
      <c r="R4" s="47"/>
      <c r="S4" s="47"/>
      <c r="T4" s="53"/>
      <c r="U4" s="47"/>
      <c r="V4" s="47"/>
      <c r="W4" s="47"/>
      <c r="X4" s="47"/>
      <c r="Y4" s="53"/>
      <c r="Z4" s="47"/>
    </row>
    <row r="5" spans="1:26" ht="18.75">
      <c r="A5" s="187" t="s">
        <v>72</v>
      </c>
      <c r="B5" s="187"/>
      <c r="C5" s="187"/>
      <c r="D5" s="187"/>
      <c r="E5" s="187"/>
      <c r="F5" s="187"/>
    </row>
    <row r="6" spans="1:26">
      <c r="A6" s="50"/>
      <c r="B6" s="53"/>
      <c r="C6" s="53"/>
      <c r="D6" s="53"/>
      <c r="E6" s="53"/>
      <c r="F6" s="47"/>
      <c r="G6" s="53"/>
      <c r="H6" s="53"/>
      <c r="I6" s="53"/>
      <c r="J6" s="53"/>
      <c r="K6" s="47"/>
      <c r="L6" s="53"/>
      <c r="M6" s="53"/>
      <c r="N6" s="53"/>
      <c r="O6" s="53"/>
      <c r="P6" s="47"/>
      <c r="Q6" s="53"/>
      <c r="R6" s="53"/>
      <c r="S6" s="53"/>
      <c r="T6" s="53"/>
      <c r="U6" s="47"/>
      <c r="V6" s="53"/>
      <c r="W6" s="53"/>
      <c r="X6" s="53"/>
      <c r="Y6" s="53"/>
      <c r="Z6" s="47"/>
    </row>
    <row r="7" spans="1:26" ht="31.5" customHeight="1">
      <c r="A7" s="47"/>
      <c r="B7" s="61">
        <f>'2. Proposed Usage'!A11</f>
        <v>0</v>
      </c>
      <c r="C7" s="61">
        <f>'2. Proposed Usage'!A12</f>
        <v>0</v>
      </c>
      <c r="D7" s="61">
        <f>'2. Proposed Usage'!A13</f>
        <v>0</v>
      </c>
      <c r="E7" s="61">
        <f>'2. Proposed Usage'!A14</f>
        <v>0</v>
      </c>
      <c r="F7" s="61">
        <f>'2. Proposed Usage'!A15</f>
        <v>0</v>
      </c>
      <c r="G7" s="61">
        <f>'2. Proposed Usage'!A16</f>
        <v>0</v>
      </c>
      <c r="H7" s="61">
        <f>'2. Proposed Usage'!A17</f>
        <v>0</v>
      </c>
      <c r="I7" s="61">
        <f>'2. Proposed Usage'!A18</f>
        <v>0</v>
      </c>
      <c r="J7" s="61">
        <f>'2. Proposed Usage'!A19</f>
        <v>0</v>
      </c>
      <c r="K7" s="61">
        <f>'2. Proposed Usage'!A20</f>
        <v>0</v>
      </c>
      <c r="L7" s="61">
        <f>'2. Proposed Usage'!A21</f>
        <v>0</v>
      </c>
      <c r="M7" s="61">
        <f>'2. Proposed Usage'!A22</f>
        <v>0</v>
      </c>
      <c r="N7" s="61">
        <f>'2. Proposed Usage'!A23</f>
        <v>0</v>
      </c>
      <c r="O7" s="61">
        <f>'2. Proposed Usage'!A24</f>
        <v>0</v>
      </c>
      <c r="P7" s="61">
        <f>'2. Proposed Usage'!A25</f>
        <v>0</v>
      </c>
      <c r="Q7" s="61">
        <f>'2. Proposed Usage'!A26</f>
        <v>0</v>
      </c>
      <c r="R7" s="61">
        <f>'2. Proposed Usage'!A27</f>
        <v>0</v>
      </c>
      <c r="S7" s="61">
        <f>'2. Proposed Usage'!A28</f>
        <v>0</v>
      </c>
      <c r="T7" s="61">
        <f>'2. Proposed Usage'!A29</f>
        <v>0</v>
      </c>
      <c r="U7" s="61">
        <f>'2. Proposed Usage'!A30</f>
        <v>0</v>
      </c>
      <c r="V7" s="61">
        <f>'2. Proposed Usage'!A31</f>
        <v>0</v>
      </c>
      <c r="W7" s="61">
        <f>'2. Proposed Usage'!A32</f>
        <v>0</v>
      </c>
      <c r="X7" s="61">
        <f>'2. Proposed Usage'!A33</f>
        <v>0</v>
      </c>
      <c r="Y7" s="61">
        <f>'2. Proposed Usage'!A34</f>
        <v>0</v>
      </c>
      <c r="Z7" s="61">
        <f>'2. Proposed Usage'!A35</f>
        <v>0</v>
      </c>
    </row>
    <row r="8" spans="1:26">
      <c r="A8" s="47"/>
      <c r="B8" s="53"/>
      <c r="C8" s="53"/>
      <c r="D8" s="53"/>
      <c r="E8" s="53"/>
      <c r="F8" s="53"/>
      <c r="G8" s="53"/>
      <c r="H8" s="53"/>
      <c r="I8" s="53"/>
      <c r="J8" s="53"/>
      <c r="K8" s="53"/>
      <c r="L8" s="53"/>
      <c r="M8" s="53"/>
      <c r="N8" s="53"/>
      <c r="O8" s="53"/>
      <c r="P8" s="53"/>
      <c r="Q8" s="53"/>
      <c r="R8" s="53"/>
      <c r="S8" s="53"/>
      <c r="T8" s="53"/>
      <c r="U8" s="53"/>
      <c r="V8" s="53"/>
      <c r="W8" s="53"/>
      <c r="X8" s="53"/>
      <c r="Y8" s="53"/>
      <c r="Z8" s="53"/>
    </row>
    <row r="9" spans="1:26">
      <c r="A9" s="50" t="s">
        <v>51</v>
      </c>
      <c r="B9" s="55" t="e">
        <f>+'Expense Summary'!D27</f>
        <v>#DIV/0!</v>
      </c>
      <c r="C9" s="55" t="e">
        <f>+'Expense Summary'!E27</f>
        <v>#DIV/0!</v>
      </c>
      <c r="D9" s="55" t="e">
        <f>+'Expense Summary'!F27</f>
        <v>#DIV/0!</v>
      </c>
      <c r="E9" s="55" t="e">
        <f>+'Expense Summary'!G27</f>
        <v>#DIV/0!</v>
      </c>
      <c r="F9" s="55" t="e">
        <f>+'Expense Summary'!H27</f>
        <v>#DIV/0!</v>
      </c>
      <c r="G9" s="55" t="e">
        <f>+'Expense Summary'!I27</f>
        <v>#DIV/0!</v>
      </c>
      <c r="H9" s="55" t="e">
        <f>+'Expense Summary'!J27</f>
        <v>#DIV/0!</v>
      </c>
      <c r="I9" s="55" t="e">
        <f>+'Expense Summary'!K27</f>
        <v>#DIV/0!</v>
      </c>
      <c r="J9" s="55" t="e">
        <f>+'Expense Summary'!L27</f>
        <v>#DIV/0!</v>
      </c>
      <c r="K9" s="55" t="e">
        <f>+'Expense Summary'!M27</f>
        <v>#DIV/0!</v>
      </c>
      <c r="L9" s="55" t="e">
        <f>+'Expense Summary'!N27</f>
        <v>#DIV/0!</v>
      </c>
      <c r="M9" s="55" t="e">
        <f>+'Expense Summary'!O27</f>
        <v>#DIV/0!</v>
      </c>
      <c r="N9" s="55" t="e">
        <f>+'Expense Summary'!P27</f>
        <v>#DIV/0!</v>
      </c>
      <c r="O9" s="55" t="e">
        <f>+'Expense Summary'!Q27</f>
        <v>#DIV/0!</v>
      </c>
      <c r="P9" s="55" t="e">
        <f>+'Expense Summary'!R27</f>
        <v>#DIV/0!</v>
      </c>
      <c r="Q9" s="55" t="e">
        <f>+'Expense Summary'!S27</f>
        <v>#DIV/0!</v>
      </c>
      <c r="R9" s="55" t="e">
        <f>+'Expense Summary'!T27</f>
        <v>#DIV/0!</v>
      </c>
      <c r="S9" s="55" t="e">
        <f>+'Expense Summary'!U27</f>
        <v>#DIV/0!</v>
      </c>
      <c r="T9" s="55" t="e">
        <f>+'Expense Summary'!V27</f>
        <v>#DIV/0!</v>
      </c>
      <c r="U9" s="55" t="e">
        <f>+'Expense Summary'!W27</f>
        <v>#DIV/0!</v>
      </c>
      <c r="V9" s="55" t="e">
        <f>+'Expense Summary'!X27</f>
        <v>#DIV/0!</v>
      </c>
      <c r="W9" s="55" t="e">
        <f>+'Expense Summary'!Y27</f>
        <v>#DIV/0!</v>
      </c>
      <c r="X9" s="55" t="e">
        <f>+'Expense Summary'!Z27</f>
        <v>#DIV/0!</v>
      </c>
      <c r="Y9" s="55" t="e">
        <f>+'Expense Summary'!AA27</f>
        <v>#DIV/0!</v>
      </c>
      <c r="Z9" s="55" t="e">
        <f>+'Expense Summary'!AB27</f>
        <v>#DIV/0!</v>
      </c>
    </row>
    <row r="10" spans="1:26">
      <c r="A10" s="47" t="s">
        <v>105</v>
      </c>
      <c r="B10" s="55" t="e">
        <f>'Expense Summary'!D46</f>
        <v>#DIV/0!</v>
      </c>
      <c r="C10" s="55" t="e">
        <f>'Expense Summary'!E46</f>
        <v>#DIV/0!</v>
      </c>
      <c r="D10" s="55" t="e">
        <f>'Expense Summary'!F46</f>
        <v>#DIV/0!</v>
      </c>
      <c r="E10" s="55" t="e">
        <f>'Expense Summary'!G46</f>
        <v>#DIV/0!</v>
      </c>
      <c r="F10" s="55" t="e">
        <f>'Expense Summary'!H46</f>
        <v>#DIV/0!</v>
      </c>
      <c r="G10" s="55" t="e">
        <f>'Expense Summary'!I46</f>
        <v>#DIV/0!</v>
      </c>
      <c r="H10" s="55" t="e">
        <f>'Expense Summary'!J46</f>
        <v>#DIV/0!</v>
      </c>
      <c r="I10" s="55" t="e">
        <f>'Expense Summary'!K46</f>
        <v>#DIV/0!</v>
      </c>
      <c r="J10" s="55" t="e">
        <f>'Expense Summary'!L46</f>
        <v>#DIV/0!</v>
      </c>
      <c r="K10" s="55" t="e">
        <f>'Expense Summary'!M46</f>
        <v>#DIV/0!</v>
      </c>
      <c r="L10" s="55" t="e">
        <f>'Expense Summary'!N46</f>
        <v>#DIV/0!</v>
      </c>
      <c r="M10" s="55" t="e">
        <f>'Expense Summary'!O46</f>
        <v>#DIV/0!</v>
      </c>
      <c r="N10" s="55" t="e">
        <f>'Expense Summary'!P46</f>
        <v>#DIV/0!</v>
      </c>
      <c r="O10" s="55" t="e">
        <f>'Expense Summary'!Q46</f>
        <v>#DIV/0!</v>
      </c>
      <c r="P10" s="55" t="e">
        <f>'Expense Summary'!R46</f>
        <v>#DIV/0!</v>
      </c>
      <c r="Q10" s="55" t="e">
        <f>'Expense Summary'!S46</f>
        <v>#DIV/0!</v>
      </c>
      <c r="R10" s="55" t="e">
        <f>'Expense Summary'!T46</f>
        <v>#DIV/0!</v>
      </c>
      <c r="S10" s="55" t="e">
        <f>'Expense Summary'!U46</f>
        <v>#DIV/0!</v>
      </c>
      <c r="T10" s="55" t="e">
        <f>'Expense Summary'!V46</f>
        <v>#DIV/0!</v>
      </c>
      <c r="U10" s="55" t="e">
        <f>'Expense Summary'!W46</f>
        <v>#DIV/0!</v>
      </c>
      <c r="V10" s="55" t="e">
        <f>'Expense Summary'!X46</f>
        <v>#DIV/0!</v>
      </c>
      <c r="W10" s="55" t="e">
        <f>'Expense Summary'!Y46</f>
        <v>#DIV/0!</v>
      </c>
      <c r="X10" s="55" t="e">
        <f>'Expense Summary'!Z46</f>
        <v>#DIV/0!</v>
      </c>
      <c r="Y10" s="55" t="e">
        <f>'Expense Summary'!AA46</f>
        <v>#DIV/0!</v>
      </c>
      <c r="Z10" s="55" t="e">
        <f>'Expense Summary'!AB46</f>
        <v>#DIV/0!</v>
      </c>
    </row>
    <row r="11" spans="1:26">
      <c r="A11" s="47"/>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c r="A12" s="50" t="s">
        <v>25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c r="A13" s="62" t="s">
        <v>24</v>
      </c>
      <c r="B13" s="54" t="e">
        <f>ROUNDUP(B10,1)</f>
        <v>#DIV/0!</v>
      </c>
      <c r="C13" s="54" t="e">
        <f>ROUNDUP(C10,1)</f>
        <v>#DIV/0!</v>
      </c>
      <c r="D13" s="54" t="e">
        <f>ROUNDUP(D10,1)</f>
        <v>#DIV/0!</v>
      </c>
      <c r="E13" s="54" t="e">
        <f>ROUNDUP(E10,1)</f>
        <v>#DIV/0!</v>
      </c>
      <c r="F13" s="54" t="e">
        <f>ROUNDUP(F9,1)</f>
        <v>#DIV/0!</v>
      </c>
      <c r="G13" s="54" t="e">
        <f>ROUNDUP(G10,1)</f>
        <v>#DIV/0!</v>
      </c>
      <c r="H13" s="54" t="e">
        <f>ROUNDUP(H10,1)</f>
        <v>#DIV/0!</v>
      </c>
      <c r="I13" s="54" t="e">
        <f>ROUNDUP(I10,1)</f>
        <v>#DIV/0!</v>
      </c>
      <c r="J13" s="54" t="e">
        <f>ROUNDUP(J10,1)</f>
        <v>#DIV/0!</v>
      </c>
      <c r="K13" s="54" t="e">
        <f>ROUNDUP(K9,1)</f>
        <v>#DIV/0!</v>
      </c>
      <c r="L13" s="54" t="e">
        <f>ROUNDUP(L10,1)</f>
        <v>#DIV/0!</v>
      </c>
      <c r="M13" s="54" t="e">
        <f>ROUNDUP(M10,1)</f>
        <v>#DIV/0!</v>
      </c>
      <c r="N13" s="54" t="e">
        <f>ROUNDUP(N10,1)</f>
        <v>#DIV/0!</v>
      </c>
      <c r="O13" s="54" t="e">
        <f>ROUNDUP(O10,1)</f>
        <v>#DIV/0!</v>
      </c>
      <c r="P13" s="54" t="e">
        <f>ROUNDUP(P9,1)</f>
        <v>#DIV/0!</v>
      </c>
      <c r="Q13" s="54" t="e">
        <f>ROUNDUP(Q10,1)</f>
        <v>#DIV/0!</v>
      </c>
      <c r="R13" s="54" t="e">
        <f>ROUNDUP(R10,1)</f>
        <v>#DIV/0!</v>
      </c>
      <c r="S13" s="54" t="e">
        <f>ROUNDUP(S10,1)</f>
        <v>#DIV/0!</v>
      </c>
      <c r="T13" s="54" t="e">
        <f>ROUNDUP(T10,1)</f>
        <v>#DIV/0!</v>
      </c>
      <c r="U13" s="54" t="e">
        <f>ROUNDUP(U9,1)</f>
        <v>#DIV/0!</v>
      </c>
      <c r="V13" s="54" t="e">
        <f>ROUNDUP(V10,1)</f>
        <v>#DIV/0!</v>
      </c>
      <c r="W13" s="54" t="e">
        <f>ROUNDUP(W10,1)</f>
        <v>#DIV/0!</v>
      </c>
      <c r="X13" s="54" t="e">
        <f>ROUNDUP(X10,1)</f>
        <v>#DIV/0!</v>
      </c>
      <c r="Y13" s="54" t="e">
        <f>ROUNDUP(Y10,1)</f>
        <v>#DIV/0!</v>
      </c>
      <c r="Z13" s="54" t="e">
        <f>ROUNDUP(Z9,1)</f>
        <v>#DIV/0!</v>
      </c>
    </row>
    <row r="14" spans="1:26">
      <c r="A14" s="47"/>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c r="A15" s="62" t="s">
        <v>161</v>
      </c>
      <c r="B15" s="54" t="e">
        <f t="shared" ref="B15:Z15" si="0">ROUND(B18,1)</f>
        <v>#DIV/0!</v>
      </c>
      <c r="C15" s="54" t="e">
        <f t="shared" si="0"/>
        <v>#DIV/0!</v>
      </c>
      <c r="D15" s="54" t="e">
        <f t="shared" si="0"/>
        <v>#DIV/0!</v>
      </c>
      <c r="E15" s="54" t="e">
        <f t="shared" si="0"/>
        <v>#DIV/0!</v>
      </c>
      <c r="F15" s="54" t="e">
        <f t="shared" si="0"/>
        <v>#DIV/0!</v>
      </c>
      <c r="G15" s="54" t="e">
        <f t="shared" si="0"/>
        <v>#DIV/0!</v>
      </c>
      <c r="H15" s="54" t="e">
        <f t="shared" si="0"/>
        <v>#DIV/0!</v>
      </c>
      <c r="I15" s="54" t="e">
        <f t="shared" si="0"/>
        <v>#DIV/0!</v>
      </c>
      <c r="J15" s="54" t="e">
        <f t="shared" si="0"/>
        <v>#DIV/0!</v>
      </c>
      <c r="K15" s="54" t="e">
        <f t="shared" si="0"/>
        <v>#DIV/0!</v>
      </c>
      <c r="L15" s="54" t="e">
        <f t="shared" si="0"/>
        <v>#DIV/0!</v>
      </c>
      <c r="M15" s="54" t="e">
        <f t="shared" si="0"/>
        <v>#DIV/0!</v>
      </c>
      <c r="N15" s="54" t="e">
        <f t="shared" si="0"/>
        <v>#DIV/0!</v>
      </c>
      <c r="O15" s="54" t="e">
        <f t="shared" si="0"/>
        <v>#DIV/0!</v>
      </c>
      <c r="P15" s="54" t="e">
        <f t="shared" si="0"/>
        <v>#DIV/0!</v>
      </c>
      <c r="Q15" s="54" t="e">
        <f t="shared" si="0"/>
        <v>#DIV/0!</v>
      </c>
      <c r="R15" s="54" t="e">
        <f t="shared" si="0"/>
        <v>#DIV/0!</v>
      </c>
      <c r="S15" s="54" t="e">
        <f t="shared" si="0"/>
        <v>#DIV/0!</v>
      </c>
      <c r="T15" s="54" t="e">
        <f t="shared" si="0"/>
        <v>#DIV/0!</v>
      </c>
      <c r="U15" s="54" t="e">
        <f t="shared" si="0"/>
        <v>#DIV/0!</v>
      </c>
      <c r="V15" s="54" t="e">
        <f t="shared" si="0"/>
        <v>#DIV/0!</v>
      </c>
      <c r="W15" s="54" t="e">
        <f t="shared" si="0"/>
        <v>#DIV/0!</v>
      </c>
      <c r="X15" s="54" t="e">
        <f t="shared" si="0"/>
        <v>#DIV/0!</v>
      </c>
      <c r="Y15" s="54" t="e">
        <f t="shared" si="0"/>
        <v>#DIV/0!</v>
      </c>
      <c r="Z15" s="54" t="e">
        <f t="shared" si="0"/>
        <v>#DIV/0!</v>
      </c>
    </row>
    <row r="16" spans="1:26">
      <c r="A16" s="47" t="s">
        <v>162</v>
      </c>
      <c r="B16" s="57">
        <f>'2. Proposed Usage'!H42</f>
        <v>0</v>
      </c>
      <c r="C16" s="58">
        <f>'2. Proposed Usage'!H43</f>
        <v>0</v>
      </c>
      <c r="D16" s="58">
        <f>'2. Proposed Usage'!H44</f>
        <v>0</v>
      </c>
      <c r="E16" s="58">
        <f>'2. Proposed Usage'!H45</f>
        <v>0</v>
      </c>
      <c r="F16" s="59">
        <f>'2. Proposed Usage'!H46</f>
        <v>0</v>
      </c>
      <c r="G16" s="57">
        <f>'2. Proposed Usage'!H47</f>
        <v>0</v>
      </c>
      <c r="H16" s="58">
        <f>'2. Proposed Usage'!H48</f>
        <v>0</v>
      </c>
      <c r="I16" s="58">
        <f>'2. Proposed Usage'!H49</f>
        <v>0</v>
      </c>
      <c r="J16" s="58">
        <f>'2. Proposed Usage'!H50</f>
        <v>0</v>
      </c>
      <c r="K16" s="59">
        <f>'2. Proposed Usage'!H51</f>
        <v>0</v>
      </c>
      <c r="L16" s="57">
        <f>'2. Proposed Usage'!H52</f>
        <v>0</v>
      </c>
      <c r="M16" s="58">
        <f>'2. Proposed Usage'!H53</f>
        <v>0</v>
      </c>
      <c r="N16" s="58">
        <f>'2. Proposed Usage'!H54</f>
        <v>0</v>
      </c>
      <c r="O16" s="58">
        <f>'2. Proposed Usage'!H55</f>
        <v>0</v>
      </c>
      <c r="P16" s="59">
        <f>'2. Proposed Usage'!H56</f>
        <v>0</v>
      </c>
      <c r="Q16" s="57">
        <f>'2. Proposed Usage'!H57</f>
        <v>0</v>
      </c>
      <c r="R16" s="58">
        <f>'2. Proposed Usage'!H58</f>
        <v>0</v>
      </c>
      <c r="S16" s="58">
        <f>'2. Proposed Usage'!H59</f>
        <v>0</v>
      </c>
      <c r="T16" s="58">
        <f>'2. Proposed Usage'!H60</f>
        <v>0</v>
      </c>
      <c r="U16" s="59">
        <f>'2. Proposed Usage'!H61</f>
        <v>0</v>
      </c>
      <c r="V16" s="57">
        <f>'2. Proposed Usage'!H62</f>
        <v>0</v>
      </c>
      <c r="W16" s="58">
        <f>'2. Proposed Usage'!H63</f>
        <v>0</v>
      </c>
      <c r="X16" s="58">
        <f>'2. Proposed Usage'!H64</f>
        <v>0</v>
      </c>
      <c r="Y16" s="58">
        <f>'2. Proposed Usage'!H65</f>
        <v>0</v>
      </c>
      <c r="Z16" s="59">
        <f>'2. Proposed Usage'!H66</f>
        <v>0</v>
      </c>
    </row>
    <row r="17" spans="1:26">
      <c r="A17" s="47" t="s">
        <v>163</v>
      </c>
      <c r="B17" s="232" t="e">
        <f t="shared" ref="B17:Z17" si="1">ROUNDUP(B9,1)*B16</f>
        <v>#DIV/0!</v>
      </c>
      <c r="C17" s="60" t="e">
        <f t="shared" si="1"/>
        <v>#DIV/0!</v>
      </c>
      <c r="D17" s="60" t="e">
        <f t="shared" si="1"/>
        <v>#DIV/0!</v>
      </c>
      <c r="E17" s="60" t="e">
        <f t="shared" si="1"/>
        <v>#DIV/0!</v>
      </c>
      <c r="F17" s="60" t="e">
        <f t="shared" si="1"/>
        <v>#DIV/0!</v>
      </c>
      <c r="G17" s="60" t="e">
        <f t="shared" si="1"/>
        <v>#DIV/0!</v>
      </c>
      <c r="H17" s="60" t="e">
        <f t="shared" si="1"/>
        <v>#DIV/0!</v>
      </c>
      <c r="I17" s="60" t="e">
        <f t="shared" si="1"/>
        <v>#DIV/0!</v>
      </c>
      <c r="J17" s="60" t="e">
        <f t="shared" si="1"/>
        <v>#DIV/0!</v>
      </c>
      <c r="K17" s="60" t="e">
        <f t="shared" si="1"/>
        <v>#DIV/0!</v>
      </c>
      <c r="L17" s="60" t="e">
        <f t="shared" si="1"/>
        <v>#DIV/0!</v>
      </c>
      <c r="M17" s="60" t="e">
        <f t="shared" si="1"/>
        <v>#DIV/0!</v>
      </c>
      <c r="N17" s="60" t="e">
        <f t="shared" si="1"/>
        <v>#DIV/0!</v>
      </c>
      <c r="O17" s="232" t="e">
        <f t="shared" si="1"/>
        <v>#DIV/0!</v>
      </c>
      <c r="P17" s="60" t="e">
        <f t="shared" si="1"/>
        <v>#DIV/0!</v>
      </c>
      <c r="Q17" s="60" t="e">
        <f t="shared" si="1"/>
        <v>#DIV/0!</v>
      </c>
      <c r="R17" s="60" t="e">
        <f t="shared" si="1"/>
        <v>#DIV/0!</v>
      </c>
      <c r="S17" s="60" t="e">
        <f t="shared" si="1"/>
        <v>#DIV/0!</v>
      </c>
      <c r="T17" s="60" t="e">
        <f t="shared" si="1"/>
        <v>#DIV/0!</v>
      </c>
      <c r="U17" s="60" t="e">
        <f t="shared" si="1"/>
        <v>#DIV/0!</v>
      </c>
      <c r="V17" s="60" t="e">
        <f t="shared" si="1"/>
        <v>#DIV/0!</v>
      </c>
      <c r="W17" s="60" t="e">
        <f t="shared" si="1"/>
        <v>#DIV/0!</v>
      </c>
      <c r="X17" s="60" t="e">
        <f t="shared" si="1"/>
        <v>#DIV/0!</v>
      </c>
      <c r="Y17" s="60" t="e">
        <f t="shared" si="1"/>
        <v>#DIV/0!</v>
      </c>
      <c r="Z17" s="60" t="e">
        <f t="shared" si="1"/>
        <v>#DIV/0!</v>
      </c>
    </row>
    <row r="18" spans="1:26">
      <c r="A18" s="47" t="s">
        <v>164</v>
      </c>
      <c r="B18" s="60" t="e">
        <f t="shared" ref="B18:Z18" si="2">ROUND(B9,1)+B17</f>
        <v>#DIV/0!</v>
      </c>
      <c r="C18" s="60" t="e">
        <f t="shared" si="2"/>
        <v>#DIV/0!</v>
      </c>
      <c r="D18" s="60" t="e">
        <f t="shared" si="2"/>
        <v>#DIV/0!</v>
      </c>
      <c r="E18" s="60" t="e">
        <f t="shared" si="2"/>
        <v>#DIV/0!</v>
      </c>
      <c r="F18" s="60" t="e">
        <f t="shared" si="2"/>
        <v>#DIV/0!</v>
      </c>
      <c r="G18" s="60" t="e">
        <f t="shared" si="2"/>
        <v>#DIV/0!</v>
      </c>
      <c r="H18" s="60" t="e">
        <f t="shared" si="2"/>
        <v>#DIV/0!</v>
      </c>
      <c r="I18" s="60" t="e">
        <f t="shared" si="2"/>
        <v>#DIV/0!</v>
      </c>
      <c r="J18" s="60" t="e">
        <f t="shared" si="2"/>
        <v>#DIV/0!</v>
      </c>
      <c r="K18" s="60" t="e">
        <f t="shared" si="2"/>
        <v>#DIV/0!</v>
      </c>
      <c r="L18" s="60" t="e">
        <f t="shared" si="2"/>
        <v>#DIV/0!</v>
      </c>
      <c r="M18" s="60" t="e">
        <f t="shared" si="2"/>
        <v>#DIV/0!</v>
      </c>
      <c r="N18" s="60" t="e">
        <f t="shared" si="2"/>
        <v>#DIV/0!</v>
      </c>
      <c r="O18" s="60" t="e">
        <f t="shared" si="2"/>
        <v>#DIV/0!</v>
      </c>
      <c r="P18" s="60" t="e">
        <f t="shared" si="2"/>
        <v>#DIV/0!</v>
      </c>
      <c r="Q18" s="60" t="e">
        <f t="shared" si="2"/>
        <v>#DIV/0!</v>
      </c>
      <c r="R18" s="60" t="e">
        <f t="shared" si="2"/>
        <v>#DIV/0!</v>
      </c>
      <c r="S18" s="60" t="e">
        <f t="shared" si="2"/>
        <v>#DIV/0!</v>
      </c>
      <c r="T18" s="60" t="e">
        <f t="shared" si="2"/>
        <v>#DIV/0!</v>
      </c>
      <c r="U18" s="60" t="e">
        <f t="shared" si="2"/>
        <v>#DIV/0!</v>
      </c>
      <c r="V18" s="60" t="e">
        <f t="shared" si="2"/>
        <v>#DIV/0!</v>
      </c>
      <c r="W18" s="60" t="e">
        <f t="shared" si="2"/>
        <v>#DIV/0!</v>
      </c>
      <c r="X18" s="60" t="e">
        <f t="shared" si="2"/>
        <v>#DIV/0!</v>
      </c>
      <c r="Y18" s="60" t="e">
        <f t="shared" si="2"/>
        <v>#DIV/0!</v>
      </c>
      <c r="Z18" s="60" t="e">
        <f t="shared" si="2"/>
        <v>#DIV/0!</v>
      </c>
    </row>
    <row r="19" spans="1:26">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c r="A20" s="62" t="s">
        <v>27</v>
      </c>
      <c r="B20" s="54" t="e">
        <f t="shared" ref="B20:Z20" si="3">ROUND(B23,1)</f>
        <v>#DIV/0!</v>
      </c>
      <c r="C20" s="54" t="e">
        <f t="shared" si="3"/>
        <v>#DIV/0!</v>
      </c>
      <c r="D20" s="54" t="e">
        <f t="shared" si="3"/>
        <v>#DIV/0!</v>
      </c>
      <c r="E20" s="54" t="e">
        <f t="shared" si="3"/>
        <v>#DIV/0!</v>
      </c>
      <c r="F20" s="54" t="e">
        <f t="shared" si="3"/>
        <v>#DIV/0!</v>
      </c>
      <c r="G20" s="54" t="e">
        <f t="shared" si="3"/>
        <v>#DIV/0!</v>
      </c>
      <c r="H20" s="54" t="e">
        <f t="shared" si="3"/>
        <v>#DIV/0!</v>
      </c>
      <c r="I20" s="54" t="e">
        <f t="shared" si="3"/>
        <v>#DIV/0!</v>
      </c>
      <c r="J20" s="54" t="e">
        <f t="shared" si="3"/>
        <v>#DIV/0!</v>
      </c>
      <c r="K20" s="54" t="e">
        <f t="shared" si="3"/>
        <v>#DIV/0!</v>
      </c>
      <c r="L20" s="54" t="e">
        <f t="shared" si="3"/>
        <v>#DIV/0!</v>
      </c>
      <c r="M20" s="54" t="e">
        <f t="shared" si="3"/>
        <v>#DIV/0!</v>
      </c>
      <c r="N20" s="54" t="e">
        <f t="shared" si="3"/>
        <v>#DIV/0!</v>
      </c>
      <c r="O20" s="54" t="e">
        <f t="shared" si="3"/>
        <v>#DIV/0!</v>
      </c>
      <c r="P20" s="54" t="e">
        <f t="shared" si="3"/>
        <v>#DIV/0!</v>
      </c>
      <c r="Q20" s="54" t="e">
        <f t="shared" si="3"/>
        <v>#DIV/0!</v>
      </c>
      <c r="R20" s="54" t="e">
        <f t="shared" si="3"/>
        <v>#DIV/0!</v>
      </c>
      <c r="S20" s="54" t="e">
        <f t="shared" si="3"/>
        <v>#DIV/0!</v>
      </c>
      <c r="T20" s="54" t="e">
        <f t="shared" si="3"/>
        <v>#DIV/0!</v>
      </c>
      <c r="U20" s="54" t="e">
        <f t="shared" si="3"/>
        <v>#DIV/0!</v>
      </c>
      <c r="V20" s="54" t="e">
        <f t="shared" si="3"/>
        <v>#DIV/0!</v>
      </c>
      <c r="W20" s="54" t="e">
        <f t="shared" si="3"/>
        <v>#DIV/0!</v>
      </c>
      <c r="X20" s="54" t="e">
        <f t="shared" si="3"/>
        <v>#DIV/0!</v>
      </c>
      <c r="Y20" s="54" t="e">
        <f t="shared" si="3"/>
        <v>#DIV/0!</v>
      </c>
      <c r="Z20" s="54" t="e">
        <f t="shared" si="3"/>
        <v>#DIV/0!</v>
      </c>
    </row>
    <row r="21" spans="1:26">
      <c r="A21" s="47" t="s">
        <v>140</v>
      </c>
      <c r="B21" s="57">
        <f>'2. Proposed Usage'!J42</f>
        <v>0</v>
      </c>
      <c r="C21" s="58">
        <f>'2. Proposed Usage'!J43</f>
        <v>0</v>
      </c>
      <c r="D21" s="58">
        <f>'2. Proposed Usage'!J44</f>
        <v>0</v>
      </c>
      <c r="E21" s="58">
        <f>'2. Proposed Usage'!J45</f>
        <v>0</v>
      </c>
      <c r="F21" s="59">
        <f>'2. Proposed Usage'!J46</f>
        <v>0</v>
      </c>
      <c r="G21" s="57">
        <f>'2. Proposed Usage'!J47</f>
        <v>0</v>
      </c>
      <c r="H21" s="58">
        <f>'2. Proposed Usage'!J48</f>
        <v>0</v>
      </c>
      <c r="I21" s="58">
        <f>'2. Proposed Usage'!J49</f>
        <v>0</v>
      </c>
      <c r="J21" s="58">
        <f>'2. Proposed Usage'!J50</f>
        <v>0</v>
      </c>
      <c r="K21" s="59">
        <f>'2. Proposed Usage'!J51</f>
        <v>0</v>
      </c>
      <c r="L21" s="57">
        <f>'2. Proposed Usage'!J52</f>
        <v>0</v>
      </c>
      <c r="M21" s="58">
        <f>'2. Proposed Usage'!J53</f>
        <v>0</v>
      </c>
      <c r="N21" s="58">
        <f>'2. Proposed Usage'!J54</f>
        <v>0</v>
      </c>
      <c r="O21" s="58">
        <f>'2. Proposed Usage'!J55</f>
        <v>0</v>
      </c>
      <c r="P21" s="59">
        <f>'2. Proposed Usage'!J56</f>
        <v>0</v>
      </c>
      <c r="Q21" s="57">
        <f>'2. Proposed Usage'!J57</f>
        <v>0</v>
      </c>
      <c r="R21" s="58">
        <f>'2. Proposed Usage'!J58</f>
        <v>0</v>
      </c>
      <c r="S21" s="58">
        <f>'2. Proposed Usage'!J59</f>
        <v>0</v>
      </c>
      <c r="T21" s="58">
        <f>'2. Proposed Usage'!J60</f>
        <v>0</v>
      </c>
      <c r="U21" s="59">
        <f>'2. Proposed Usage'!J61</f>
        <v>0</v>
      </c>
      <c r="V21" s="57">
        <f>'2. Proposed Usage'!J62</f>
        <v>0</v>
      </c>
      <c r="W21" s="58">
        <f>'2. Proposed Usage'!J63</f>
        <v>0</v>
      </c>
      <c r="X21" s="58">
        <f>'2. Proposed Usage'!J64</f>
        <v>0</v>
      </c>
      <c r="Y21" s="58">
        <f>'2. Proposed Usage'!J65</f>
        <v>0</v>
      </c>
      <c r="Z21" s="59">
        <f>'2. Proposed Usage'!J66</f>
        <v>0</v>
      </c>
    </row>
    <row r="22" spans="1:26">
      <c r="A22" s="47" t="s">
        <v>141</v>
      </c>
      <c r="B22" s="232" t="e">
        <f t="shared" ref="B22:Z22" si="4">ROUNDUP(B9,1)*B21</f>
        <v>#DIV/0!</v>
      </c>
      <c r="C22" s="60" t="e">
        <f t="shared" si="4"/>
        <v>#DIV/0!</v>
      </c>
      <c r="D22" s="60" t="e">
        <f t="shared" si="4"/>
        <v>#DIV/0!</v>
      </c>
      <c r="E22" s="60" t="e">
        <f t="shared" si="4"/>
        <v>#DIV/0!</v>
      </c>
      <c r="F22" s="60" t="e">
        <f t="shared" si="4"/>
        <v>#DIV/0!</v>
      </c>
      <c r="G22" s="60" t="e">
        <f t="shared" si="4"/>
        <v>#DIV/0!</v>
      </c>
      <c r="H22" s="60" t="e">
        <f t="shared" si="4"/>
        <v>#DIV/0!</v>
      </c>
      <c r="I22" s="60" t="e">
        <f t="shared" si="4"/>
        <v>#DIV/0!</v>
      </c>
      <c r="J22" s="60" t="e">
        <f t="shared" si="4"/>
        <v>#DIV/0!</v>
      </c>
      <c r="K22" s="60" t="e">
        <f t="shared" si="4"/>
        <v>#DIV/0!</v>
      </c>
      <c r="L22" s="60" t="e">
        <f t="shared" si="4"/>
        <v>#DIV/0!</v>
      </c>
      <c r="M22" s="60" t="e">
        <f t="shared" si="4"/>
        <v>#DIV/0!</v>
      </c>
      <c r="N22" s="60" t="e">
        <f t="shared" si="4"/>
        <v>#DIV/0!</v>
      </c>
      <c r="O22" s="60" t="e">
        <f t="shared" si="4"/>
        <v>#DIV/0!</v>
      </c>
      <c r="P22" s="60" t="e">
        <f t="shared" si="4"/>
        <v>#DIV/0!</v>
      </c>
      <c r="Q22" s="60" t="e">
        <f t="shared" si="4"/>
        <v>#DIV/0!</v>
      </c>
      <c r="R22" s="60" t="e">
        <f t="shared" si="4"/>
        <v>#DIV/0!</v>
      </c>
      <c r="S22" s="60" t="e">
        <f t="shared" si="4"/>
        <v>#DIV/0!</v>
      </c>
      <c r="T22" s="60" t="e">
        <f t="shared" si="4"/>
        <v>#DIV/0!</v>
      </c>
      <c r="U22" s="60" t="e">
        <f t="shared" si="4"/>
        <v>#DIV/0!</v>
      </c>
      <c r="V22" s="60" t="e">
        <f t="shared" si="4"/>
        <v>#DIV/0!</v>
      </c>
      <c r="W22" s="60" t="e">
        <f t="shared" si="4"/>
        <v>#DIV/0!</v>
      </c>
      <c r="X22" s="60" t="e">
        <f t="shared" si="4"/>
        <v>#DIV/0!</v>
      </c>
      <c r="Y22" s="60" t="e">
        <f t="shared" si="4"/>
        <v>#DIV/0!</v>
      </c>
      <c r="Z22" s="232" t="e">
        <f t="shared" si="4"/>
        <v>#DIV/0!</v>
      </c>
    </row>
    <row r="23" spans="1:26">
      <c r="A23" s="47" t="s">
        <v>50</v>
      </c>
      <c r="B23" s="60" t="e">
        <f t="shared" ref="B23:Z23" si="5">ROUND(B9,1)+B22</f>
        <v>#DIV/0!</v>
      </c>
      <c r="C23" s="60" t="e">
        <f t="shared" si="5"/>
        <v>#DIV/0!</v>
      </c>
      <c r="D23" s="60" t="e">
        <f t="shared" si="5"/>
        <v>#DIV/0!</v>
      </c>
      <c r="E23" s="60" t="e">
        <f t="shared" si="5"/>
        <v>#DIV/0!</v>
      </c>
      <c r="F23" s="60" t="e">
        <f t="shared" si="5"/>
        <v>#DIV/0!</v>
      </c>
      <c r="G23" s="60" t="e">
        <f t="shared" si="5"/>
        <v>#DIV/0!</v>
      </c>
      <c r="H23" s="60" t="e">
        <f t="shared" si="5"/>
        <v>#DIV/0!</v>
      </c>
      <c r="I23" s="60" t="e">
        <f t="shared" si="5"/>
        <v>#DIV/0!</v>
      </c>
      <c r="J23" s="60" t="e">
        <f t="shared" si="5"/>
        <v>#DIV/0!</v>
      </c>
      <c r="K23" s="60" t="e">
        <f t="shared" si="5"/>
        <v>#DIV/0!</v>
      </c>
      <c r="L23" s="60" t="e">
        <f t="shared" si="5"/>
        <v>#DIV/0!</v>
      </c>
      <c r="M23" s="60" t="e">
        <f t="shared" si="5"/>
        <v>#DIV/0!</v>
      </c>
      <c r="N23" s="60" t="e">
        <f t="shared" si="5"/>
        <v>#DIV/0!</v>
      </c>
      <c r="O23" s="60" t="e">
        <f t="shared" si="5"/>
        <v>#DIV/0!</v>
      </c>
      <c r="P23" s="60" t="e">
        <f t="shared" si="5"/>
        <v>#DIV/0!</v>
      </c>
      <c r="Q23" s="60" t="e">
        <f t="shared" si="5"/>
        <v>#DIV/0!</v>
      </c>
      <c r="R23" s="60" t="e">
        <f t="shared" si="5"/>
        <v>#DIV/0!</v>
      </c>
      <c r="S23" s="60" t="e">
        <f t="shared" si="5"/>
        <v>#DIV/0!</v>
      </c>
      <c r="T23" s="60" t="e">
        <f t="shared" si="5"/>
        <v>#DIV/0!</v>
      </c>
      <c r="U23" s="60" t="e">
        <f t="shared" si="5"/>
        <v>#DIV/0!</v>
      </c>
      <c r="V23" s="60" t="e">
        <f t="shared" si="5"/>
        <v>#DIV/0!</v>
      </c>
      <c r="W23" s="60" t="e">
        <f t="shared" si="5"/>
        <v>#DIV/0!</v>
      </c>
      <c r="X23" s="60" t="e">
        <f t="shared" si="5"/>
        <v>#DIV/0!</v>
      </c>
      <c r="Y23" s="60" t="e">
        <f t="shared" si="5"/>
        <v>#DIV/0!</v>
      </c>
      <c r="Z23" s="60" t="e">
        <f t="shared" si="5"/>
        <v>#DIV/0!</v>
      </c>
    </row>
    <row r="26" spans="1:26">
      <c r="A26" s="50" t="s">
        <v>37</v>
      </c>
    </row>
    <row r="28" spans="1:26" ht="18.75">
      <c r="A28" s="211" t="s">
        <v>165</v>
      </c>
    </row>
    <row r="29" spans="1:26" ht="18.75">
      <c r="A29" s="211" t="s">
        <v>129</v>
      </c>
    </row>
    <row r="30" spans="1:26" ht="18.75">
      <c r="A30" s="211" t="s">
        <v>130</v>
      </c>
    </row>
  </sheetData>
  <mergeCells count="3">
    <mergeCell ref="A1:P1"/>
    <mergeCell ref="A2:P2"/>
    <mergeCell ref="A3:P3"/>
  </mergeCells>
  <pageMargins left="0.7" right="0.7" top="0.75" bottom="0.75" header="0.3" footer="0.3"/>
  <pageSetup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M60"/>
  <sheetViews>
    <sheetView zoomScaleNormal="100" workbookViewId="0">
      <selection activeCell="A2" sqref="A2:Q2"/>
    </sheetView>
  </sheetViews>
  <sheetFormatPr defaultRowHeight="12.75"/>
  <cols>
    <col min="1" max="1" width="35.7109375" customWidth="1"/>
    <col min="2" max="2" width="11.140625" customWidth="1"/>
    <col min="3" max="3" width="10.85546875" customWidth="1"/>
    <col min="4" max="4" width="13.140625" customWidth="1"/>
    <col min="5" max="5" width="12.28515625" customWidth="1"/>
    <col min="6" max="6" width="12.7109375" bestFit="1" customWidth="1"/>
    <col min="7" max="7" width="11.5703125" bestFit="1" customWidth="1"/>
    <col min="8" max="8" width="12.7109375" bestFit="1" customWidth="1"/>
    <col min="9" max="9" width="13.140625" customWidth="1"/>
    <col min="10" max="10" width="12.28515625" customWidth="1"/>
    <col min="11" max="11" width="12.7109375" bestFit="1" customWidth="1"/>
    <col min="12" max="12" width="11.5703125" bestFit="1" customWidth="1"/>
    <col min="13" max="13" width="12.7109375" bestFit="1" customWidth="1"/>
    <col min="14" max="14" width="13.140625" customWidth="1"/>
    <col min="15" max="15" width="12.28515625" customWidth="1"/>
    <col min="16" max="16" width="12.7109375" bestFit="1" customWidth="1"/>
    <col min="17" max="17" width="11.5703125" bestFit="1" customWidth="1"/>
    <col min="18" max="18" width="12.7109375" bestFit="1" customWidth="1"/>
    <col min="19" max="19" width="13.140625" customWidth="1"/>
    <col min="20" max="20" width="12.28515625" customWidth="1"/>
    <col min="21" max="21" width="12.7109375" bestFit="1" customWidth="1"/>
    <col min="22" max="22" width="11.5703125" bestFit="1" customWidth="1"/>
    <col min="23" max="23" width="12.7109375" bestFit="1" customWidth="1"/>
    <col min="24" max="24" width="13.140625" customWidth="1"/>
    <col min="25" max="25" width="12.28515625" customWidth="1"/>
    <col min="26" max="26" width="12.7109375" bestFit="1" customWidth="1"/>
    <col min="27" max="27" width="11.5703125" bestFit="1" customWidth="1"/>
    <col min="28" max="28" width="12.7109375" bestFit="1" customWidth="1"/>
    <col min="29" max="29" width="13.7109375" customWidth="1"/>
    <col min="30" max="30" width="8.28515625" bestFit="1" customWidth="1"/>
    <col min="31" max="31" width="18.42578125" customWidth="1"/>
    <col min="32" max="32" width="10.85546875" bestFit="1" customWidth="1"/>
    <col min="34" max="34" width="11.28515625" bestFit="1" customWidth="1"/>
  </cols>
  <sheetData>
    <row r="1" spans="1:39" s="9" customFormat="1" ht="20.25">
      <c r="A1" s="308" t="s">
        <v>39</v>
      </c>
      <c r="B1" s="308"/>
      <c r="C1" s="308"/>
      <c r="D1" s="308"/>
      <c r="E1" s="308"/>
      <c r="F1" s="308"/>
      <c r="G1" s="308"/>
      <c r="H1" s="308"/>
      <c r="I1" s="308"/>
      <c r="J1" s="308"/>
      <c r="K1" s="308"/>
      <c r="L1" s="308"/>
      <c r="M1" s="308"/>
      <c r="N1" s="308"/>
      <c r="O1" s="308"/>
      <c r="P1" s="308"/>
      <c r="Q1" s="308"/>
      <c r="R1" s="238"/>
      <c r="S1" s="238"/>
      <c r="T1" s="238"/>
      <c r="U1" s="238"/>
      <c r="V1" s="238"/>
      <c r="W1" s="238"/>
      <c r="X1" s="238"/>
      <c r="Y1" s="238"/>
      <c r="Z1" s="238"/>
      <c r="AA1" s="238"/>
      <c r="AB1" s="238"/>
      <c r="AC1" s="238"/>
    </row>
    <row r="2" spans="1:39" s="9" customFormat="1" ht="20.25">
      <c r="A2" s="308" t="s">
        <v>170</v>
      </c>
      <c r="B2" s="308"/>
      <c r="C2" s="308"/>
      <c r="D2" s="308"/>
      <c r="E2" s="308"/>
      <c r="F2" s="308"/>
      <c r="G2" s="308"/>
      <c r="H2" s="308"/>
      <c r="I2" s="308"/>
      <c r="J2" s="308"/>
      <c r="K2" s="308"/>
      <c r="L2" s="308"/>
      <c r="M2" s="308"/>
      <c r="N2" s="308"/>
      <c r="O2" s="308"/>
      <c r="P2" s="308"/>
      <c r="Q2" s="308"/>
      <c r="R2" s="238"/>
      <c r="S2" s="238"/>
      <c r="T2" s="238"/>
      <c r="U2" s="238"/>
      <c r="V2" s="238"/>
      <c r="W2" s="238"/>
      <c r="X2" s="238"/>
      <c r="Y2" s="238"/>
      <c r="Z2" s="238"/>
      <c r="AA2" s="238"/>
      <c r="AB2" s="238"/>
      <c r="AC2" s="238"/>
    </row>
    <row r="3" spans="1:39" s="9" customFormat="1" ht="21" thickBot="1">
      <c r="A3" s="329" t="s">
        <v>49</v>
      </c>
      <c r="B3" s="329"/>
      <c r="C3" s="329"/>
      <c r="D3" s="329"/>
      <c r="E3" s="329"/>
      <c r="F3" s="329"/>
      <c r="G3" s="329"/>
      <c r="H3" s="329"/>
      <c r="I3" s="329"/>
      <c r="J3" s="329"/>
      <c r="K3" s="329"/>
      <c r="L3" s="329"/>
      <c r="M3" s="329"/>
      <c r="N3" s="329"/>
      <c r="O3" s="329"/>
      <c r="P3" s="329"/>
      <c r="Q3" s="329"/>
      <c r="R3" s="239"/>
      <c r="S3" s="239"/>
      <c r="T3" s="239"/>
      <c r="U3" s="239"/>
      <c r="V3" s="239"/>
      <c r="W3" s="239"/>
      <c r="X3" s="239"/>
      <c r="Y3" s="239"/>
      <c r="Z3" s="239"/>
      <c r="AA3" s="239"/>
      <c r="AB3" s="239"/>
      <c r="AC3" s="239"/>
    </row>
    <row r="4" spans="1:39" s="2" customFormat="1" ht="18">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9" s="9" customFormat="1" ht="18.75">
      <c r="A5" s="353" t="s">
        <v>72</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10"/>
      <c r="AE5" s="10"/>
      <c r="AF5" s="10"/>
      <c r="AG5" s="10"/>
      <c r="AH5" s="10"/>
      <c r="AI5" s="10"/>
      <c r="AJ5" s="10"/>
      <c r="AK5" s="10"/>
      <c r="AL5" s="10"/>
      <c r="AM5" s="10"/>
    </row>
    <row r="6" spans="1:39" s="9" customFormat="1" ht="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9" s="9" customFormat="1" ht="15">
      <c r="A7" s="11" t="s">
        <v>13</v>
      </c>
      <c r="B7" s="10"/>
      <c r="C7" s="10"/>
      <c r="F7" s="10"/>
      <c r="G7" s="10"/>
      <c r="H7" s="10"/>
      <c r="K7" s="10"/>
      <c r="L7" s="10"/>
      <c r="M7" s="10"/>
      <c r="P7" s="10"/>
      <c r="Q7" s="10"/>
      <c r="R7" s="10"/>
      <c r="U7" s="10"/>
      <c r="V7" s="10"/>
      <c r="W7" s="10"/>
      <c r="Z7" s="10"/>
      <c r="AA7" s="10"/>
      <c r="AB7" s="10"/>
      <c r="AC7" s="10"/>
      <c r="AD7" s="10"/>
    </row>
    <row r="8" spans="1:39" s="9" customFormat="1" ht="39.75" customHeight="1">
      <c r="B8" s="10"/>
      <c r="C8" s="10"/>
      <c r="D8" s="18">
        <f>'2. Proposed Usage'!A11</f>
        <v>0</v>
      </c>
      <c r="E8" s="18">
        <f>'2. Proposed Usage'!A12</f>
        <v>0</v>
      </c>
      <c r="F8" s="18">
        <f>'2. Proposed Usage'!A13</f>
        <v>0</v>
      </c>
      <c r="G8" s="18">
        <f>'2. Proposed Usage'!A14</f>
        <v>0</v>
      </c>
      <c r="H8" s="37">
        <f>'2. Proposed Usage'!A15</f>
        <v>0</v>
      </c>
      <c r="I8" s="18">
        <f>'2. Proposed Usage'!A16</f>
        <v>0</v>
      </c>
      <c r="J8" s="18">
        <f>'2. Proposed Usage'!A17</f>
        <v>0</v>
      </c>
      <c r="K8" s="18">
        <f>'2. Proposed Usage'!A18</f>
        <v>0</v>
      </c>
      <c r="L8" s="18">
        <f>'2. Proposed Usage'!A19</f>
        <v>0</v>
      </c>
      <c r="M8" s="37">
        <f>'2. Proposed Usage'!A20</f>
        <v>0</v>
      </c>
      <c r="N8" s="18">
        <f>'2. Proposed Usage'!A21</f>
        <v>0</v>
      </c>
      <c r="O8" s="18">
        <f>'2. Proposed Usage'!A22</f>
        <v>0</v>
      </c>
      <c r="P8" s="18">
        <f>'2. Proposed Usage'!A23</f>
        <v>0</v>
      </c>
      <c r="Q8" s="18">
        <f>'2. Proposed Usage'!A24</f>
        <v>0</v>
      </c>
      <c r="R8" s="37">
        <f>'2. Proposed Usage'!A25</f>
        <v>0</v>
      </c>
      <c r="S8" s="18">
        <f>'2. Proposed Usage'!A26</f>
        <v>0</v>
      </c>
      <c r="T8" s="18">
        <f>'2. Proposed Usage'!A27</f>
        <v>0</v>
      </c>
      <c r="U8" s="18">
        <f>'2. Proposed Usage'!A28</f>
        <v>0</v>
      </c>
      <c r="V8" s="18">
        <f>'2. Proposed Usage'!A29</f>
        <v>0</v>
      </c>
      <c r="W8" s="37">
        <f>'2. Proposed Usage'!A30</f>
        <v>0</v>
      </c>
      <c r="X8" s="18">
        <f>'2. Proposed Usage'!A31</f>
        <v>0</v>
      </c>
      <c r="Y8" s="18">
        <f>'2. Proposed Usage'!A32</f>
        <v>0</v>
      </c>
      <c r="Z8" s="18">
        <f>'2. Proposed Usage'!A33</f>
        <v>0</v>
      </c>
      <c r="AA8" s="18">
        <f>'2. Proposed Usage'!A34</f>
        <v>0</v>
      </c>
      <c r="AB8" s="37">
        <f>'2. Proposed Usage'!A35</f>
        <v>0</v>
      </c>
      <c r="AC8" s="38" t="s">
        <v>1</v>
      </c>
      <c r="AD8" s="19"/>
    </row>
    <row r="9" spans="1:39" s="9" customFormat="1" ht="15">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9"/>
    </row>
    <row r="10" spans="1:39" s="9" customFormat="1" ht="15">
      <c r="A10" s="9" t="s">
        <v>16</v>
      </c>
      <c r="B10" s="10"/>
      <c r="C10" s="10"/>
      <c r="D10" s="40">
        <f>+'3. Salary and Fringe'!M26</f>
        <v>0</v>
      </c>
      <c r="E10" s="40">
        <f>+'3. Salary and Fringe'!O26</f>
        <v>0</v>
      </c>
      <c r="F10" s="40">
        <f>+'3. Salary and Fringe'!Q26</f>
        <v>0</v>
      </c>
      <c r="G10" s="40">
        <f>+'3. Salary and Fringe'!S26</f>
        <v>0</v>
      </c>
      <c r="H10" s="40">
        <f>+'3. Salary and Fringe'!U26</f>
        <v>0</v>
      </c>
      <c r="I10" s="40">
        <f>+'3. Salary and Fringe'!W26</f>
        <v>0</v>
      </c>
      <c r="J10" s="40">
        <f>+'3. Salary and Fringe'!Y26</f>
        <v>0</v>
      </c>
      <c r="K10" s="40">
        <f>+'3. Salary and Fringe'!AA26</f>
        <v>0</v>
      </c>
      <c r="L10" s="40">
        <f>+'3. Salary and Fringe'!AC26</f>
        <v>0</v>
      </c>
      <c r="M10" s="40">
        <f>+'3. Salary and Fringe'!AE26</f>
        <v>0</v>
      </c>
      <c r="N10" s="40">
        <f>+'3. Salary and Fringe'!AG26</f>
        <v>0</v>
      </c>
      <c r="O10" s="40">
        <f>+'3. Salary and Fringe'!AI26</f>
        <v>0</v>
      </c>
      <c r="P10" s="40">
        <f>+'3. Salary and Fringe'!AK26</f>
        <v>0</v>
      </c>
      <c r="Q10" s="40">
        <f>+'3. Salary and Fringe'!AM26</f>
        <v>0</v>
      </c>
      <c r="R10" s="40">
        <f>+'3. Salary and Fringe'!AO26</f>
        <v>0</v>
      </c>
      <c r="S10" s="40">
        <f>+'3. Salary and Fringe'!AQ26</f>
        <v>0</v>
      </c>
      <c r="T10" s="40">
        <f>+'3. Salary and Fringe'!AS26</f>
        <v>0</v>
      </c>
      <c r="U10" s="40">
        <f>+'3. Salary and Fringe'!AU26</f>
        <v>0</v>
      </c>
      <c r="V10" s="40">
        <f>+'3. Salary and Fringe'!AW26</f>
        <v>0</v>
      </c>
      <c r="W10" s="40">
        <f>+'3. Salary and Fringe'!AY26</f>
        <v>0</v>
      </c>
      <c r="X10" s="40">
        <f>+'3. Salary and Fringe'!BA26</f>
        <v>0</v>
      </c>
      <c r="Y10" s="40">
        <f>+'3. Salary and Fringe'!BC26</f>
        <v>0</v>
      </c>
      <c r="Z10" s="40">
        <f>+'3. Salary and Fringe'!BE26</f>
        <v>0</v>
      </c>
      <c r="AA10" s="40">
        <f>+'3. Salary and Fringe'!BG26</f>
        <v>0</v>
      </c>
      <c r="AB10" s="40">
        <f>+'3. Salary and Fringe'!BI26</f>
        <v>0</v>
      </c>
      <c r="AC10" s="42">
        <f>SUM(D10:AB10)</f>
        <v>0</v>
      </c>
      <c r="AD10" s="72">
        <f>AC10-'3. Salary and Fringe'!BK26</f>
        <v>0</v>
      </c>
    </row>
    <row r="11" spans="1:39" s="9" customFormat="1" ht="15">
      <c r="B11" s="10"/>
      <c r="C11" s="10"/>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39"/>
    </row>
    <row r="12" spans="1:39" s="9" customFormat="1" ht="15">
      <c r="A12" s="9" t="s">
        <v>14</v>
      </c>
      <c r="B12" s="10"/>
      <c r="C12" s="10"/>
      <c r="D12" s="14">
        <f>'4. Other Direct Expenses'!F23</f>
        <v>0</v>
      </c>
      <c r="E12" s="14">
        <f>'4. Other Direct Expenses'!H23</f>
        <v>0</v>
      </c>
      <c r="F12" s="14">
        <f>'4. Other Direct Expenses'!J23</f>
        <v>0</v>
      </c>
      <c r="G12" s="14">
        <f>'4. Other Direct Expenses'!L23</f>
        <v>0</v>
      </c>
      <c r="H12" s="235">
        <f>'4. Other Direct Expenses'!N23</f>
        <v>0</v>
      </c>
      <c r="I12" s="14">
        <f>'4. Other Direct Expenses'!P23</f>
        <v>0</v>
      </c>
      <c r="J12" s="14">
        <f>'4. Other Direct Expenses'!R23</f>
        <v>0</v>
      </c>
      <c r="K12" s="14">
        <f>'4. Other Direct Expenses'!T23</f>
        <v>0</v>
      </c>
      <c r="L12" s="14">
        <f>'4. Other Direct Expenses'!V23</f>
        <v>0</v>
      </c>
      <c r="M12" s="235">
        <f>'4. Other Direct Expenses'!X23</f>
        <v>0</v>
      </c>
      <c r="N12" s="14">
        <f>'4. Other Direct Expenses'!Z23</f>
        <v>0</v>
      </c>
      <c r="O12" s="14">
        <f>'4. Other Direct Expenses'!AB23</f>
        <v>0</v>
      </c>
      <c r="P12" s="14">
        <f>'4. Other Direct Expenses'!AD23</f>
        <v>0</v>
      </c>
      <c r="Q12" s="14">
        <f>'4. Other Direct Expenses'!AF23</f>
        <v>0</v>
      </c>
      <c r="R12" s="235">
        <f>'4. Other Direct Expenses'!AH23</f>
        <v>0</v>
      </c>
      <c r="S12" s="14">
        <f>'4. Other Direct Expenses'!AJ23</f>
        <v>0</v>
      </c>
      <c r="T12" s="14">
        <f>'4. Other Direct Expenses'!AL23</f>
        <v>0</v>
      </c>
      <c r="U12" s="14">
        <f>'4. Other Direct Expenses'!AN23</f>
        <v>0</v>
      </c>
      <c r="V12" s="14">
        <f>'4. Other Direct Expenses'!AP23</f>
        <v>0</v>
      </c>
      <c r="W12" s="235">
        <f>'4. Other Direct Expenses'!AR23</f>
        <v>0</v>
      </c>
      <c r="X12" s="14">
        <f>'4. Other Direct Expenses'!AT23</f>
        <v>0</v>
      </c>
      <c r="Y12" s="14">
        <f>'4. Other Direct Expenses'!AV23</f>
        <v>0</v>
      </c>
      <c r="Z12" s="14">
        <f>'4. Other Direct Expenses'!AX23</f>
        <v>0</v>
      </c>
      <c r="AA12" s="14">
        <f>'4. Other Direct Expenses'!AZ23</f>
        <v>0</v>
      </c>
      <c r="AB12" s="235">
        <f>'4. Other Direct Expenses'!BB23</f>
        <v>0</v>
      </c>
      <c r="AC12" s="236">
        <f>SUM(D12:AB12)</f>
        <v>0</v>
      </c>
      <c r="AD12" s="237">
        <f>AC12-'4. Other Direct Expenses'!BD23</f>
        <v>0</v>
      </c>
    </row>
    <row r="13" spans="1:39" s="9" customFormat="1" ht="15">
      <c r="B13" s="10"/>
      <c r="C13" s="10"/>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39"/>
    </row>
    <row r="14" spans="1:39" s="9" customFormat="1" ht="15">
      <c r="A14" s="9" t="s">
        <v>18</v>
      </c>
      <c r="B14" s="10"/>
      <c r="C14" s="10"/>
      <c r="D14" s="14">
        <f t="shared" ref="D14:AC14" si="0">SUM(D10:D13)</f>
        <v>0</v>
      </c>
      <c r="E14" s="14">
        <f t="shared" si="0"/>
        <v>0</v>
      </c>
      <c r="F14" s="14">
        <f t="shared" si="0"/>
        <v>0</v>
      </c>
      <c r="G14" s="14">
        <f t="shared" si="0"/>
        <v>0</v>
      </c>
      <c r="H14" s="14">
        <f t="shared" si="0"/>
        <v>0</v>
      </c>
      <c r="I14" s="14">
        <f t="shared" si="0"/>
        <v>0</v>
      </c>
      <c r="J14" s="14">
        <f t="shared" si="0"/>
        <v>0</v>
      </c>
      <c r="K14" s="14">
        <f t="shared" si="0"/>
        <v>0</v>
      </c>
      <c r="L14" s="14">
        <f t="shared" si="0"/>
        <v>0</v>
      </c>
      <c r="M14" s="14">
        <f t="shared" si="0"/>
        <v>0</v>
      </c>
      <c r="N14" s="14">
        <f t="shared" si="0"/>
        <v>0</v>
      </c>
      <c r="O14" s="14">
        <f t="shared" si="0"/>
        <v>0</v>
      </c>
      <c r="P14" s="14">
        <f t="shared" si="0"/>
        <v>0</v>
      </c>
      <c r="Q14" s="14">
        <f t="shared" si="0"/>
        <v>0</v>
      </c>
      <c r="R14" s="14">
        <f t="shared" si="0"/>
        <v>0</v>
      </c>
      <c r="S14" s="14">
        <f t="shared" si="0"/>
        <v>0</v>
      </c>
      <c r="T14" s="14">
        <f t="shared" si="0"/>
        <v>0</v>
      </c>
      <c r="U14" s="14">
        <f t="shared" si="0"/>
        <v>0</v>
      </c>
      <c r="V14" s="14">
        <f t="shared" si="0"/>
        <v>0</v>
      </c>
      <c r="W14" s="14">
        <f t="shared" si="0"/>
        <v>0</v>
      </c>
      <c r="X14" s="14">
        <f t="shared" si="0"/>
        <v>0</v>
      </c>
      <c r="Y14" s="14">
        <f t="shared" si="0"/>
        <v>0</v>
      </c>
      <c r="Z14" s="14">
        <f t="shared" si="0"/>
        <v>0</v>
      </c>
      <c r="AA14" s="14">
        <f t="shared" si="0"/>
        <v>0</v>
      </c>
      <c r="AB14" s="14">
        <f t="shared" si="0"/>
        <v>0</v>
      </c>
      <c r="AC14" s="14">
        <f t="shared" si="0"/>
        <v>0</v>
      </c>
      <c r="AD14" s="39"/>
    </row>
    <row r="15" spans="1:39" s="9" customFormat="1" ht="15">
      <c r="B15" s="10"/>
      <c r="C15" s="10"/>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3"/>
      <c r="AD15" s="39"/>
    </row>
    <row r="16" spans="1:39" s="9" customFormat="1" ht="15">
      <c r="A16" s="9" t="s">
        <v>19</v>
      </c>
      <c r="B16" s="10"/>
      <c r="C16" s="10"/>
      <c r="D16" s="46"/>
      <c r="E16" s="44"/>
      <c r="F16" s="46"/>
      <c r="G16" s="46"/>
      <c r="H16" s="46"/>
      <c r="I16" s="46"/>
      <c r="J16" s="44"/>
      <c r="K16" s="46"/>
      <c r="L16" s="46"/>
      <c r="M16" s="46"/>
      <c r="N16" s="46"/>
      <c r="O16" s="44"/>
      <c r="P16" s="46"/>
      <c r="Q16" s="46"/>
      <c r="R16" s="46"/>
      <c r="S16" s="46"/>
      <c r="T16" s="44"/>
      <c r="U16" s="46"/>
      <c r="V16" s="46"/>
      <c r="W16" s="46"/>
      <c r="X16" s="46"/>
      <c r="Y16" s="44"/>
      <c r="Z16" s="46"/>
      <c r="AA16" s="46"/>
      <c r="AB16" s="46"/>
      <c r="AC16" s="40">
        <f>'5. Overhead Expenses'!K25</f>
        <v>0</v>
      </c>
      <c r="AD16" s="39"/>
    </row>
    <row r="17" spans="1:30" s="9" customFormat="1" ht="15">
      <c r="A17" s="9" t="s">
        <v>36</v>
      </c>
      <c r="B17" s="10"/>
      <c r="C17" s="10"/>
      <c r="D17" s="47"/>
      <c r="E17" s="44"/>
      <c r="F17" s="47"/>
      <c r="G17" s="47"/>
      <c r="H17" s="47"/>
      <c r="I17" s="47"/>
      <c r="J17" s="44"/>
      <c r="K17" s="47"/>
      <c r="L17" s="47"/>
      <c r="M17" s="47"/>
      <c r="N17" s="47"/>
      <c r="O17" s="44"/>
      <c r="P17" s="47"/>
      <c r="Q17" s="47"/>
      <c r="R17" s="47"/>
      <c r="S17" s="47"/>
      <c r="T17" s="44"/>
      <c r="U17" s="47"/>
      <c r="V17" s="47"/>
      <c r="W17" s="47"/>
      <c r="X17" s="47"/>
      <c r="Y17" s="44"/>
      <c r="Z17" s="47"/>
      <c r="AA17" s="47"/>
      <c r="AB17" s="47"/>
      <c r="AC17" s="44"/>
      <c r="AD17" s="39"/>
    </row>
    <row r="18" spans="1:30" s="9" customFormat="1" ht="15">
      <c r="A18" s="9" t="s">
        <v>22</v>
      </c>
      <c r="B18" s="10"/>
      <c r="C18" s="10"/>
      <c r="D18" s="48"/>
      <c r="E18" s="45"/>
      <c r="F18" s="48"/>
      <c r="G18" s="48"/>
      <c r="H18" s="48"/>
      <c r="I18" s="48"/>
      <c r="J18" s="45"/>
      <c r="K18" s="48"/>
      <c r="L18" s="48"/>
      <c r="M18" s="48"/>
      <c r="N18" s="48"/>
      <c r="O18" s="45"/>
      <c r="P18" s="48"/>
      <c r="Q18" s="48"/>
      <c r="R18" s="48"/>
      <c r="S18" s="48"/>
      <c r="T18" s="45"/>
      <c r="U18" s="48"/>
      <c r="V18" s="48"/>
      <c r="W18" s="48"/>
      <c r="X18" s="48"/>
      <c r="Y18" s="45"/>
      <c r="Z18" s="48"/>
      <c r="AA18" s="48"/>
      <c r="AB18" s="48"/>
      <c r="AC18" s="354" t="e">
        <f>AC16/AC14</f>
        <v>#DIV/0!</v>
      </c>
      <c r="AD18" s="39"/>
    </row>
    <row r="19" spans="1:30" s="9" customFormat="1" ht="15">
      <c r="B19" s="10"/>
      <c r="C19" s="10"/>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354"/>
      <c r="AD19" s="39"/>
    </row>
    <row r="20" spans="1:30" s="9" customFormat="1" ht="15">
      <c r="A20" s="9" t="s">
        <v>21</v>
      </c>
      <c r="B20" s="10"/>
      <c r="C20" s="10"/>
      <c r="D20" s="231" t="e">
        <f>D14*AC18</f>
        <v>#DIV/0!</v>
      </c>
      <c r="E20" s="231" t="e">
        <f>E14*AC18</f>
        <v>#DIV/0!</v>
      </c>
      <c r="F20" s="231" t="e">
        <f>F14*AC18</f>
        <v>#DIV/0!</v>
      </c>
      <c r="G20" s="231" t="e">
        <f>G14*AC18</f>
        <v>#DIV/0!</v>
      </c>
      <c r="H20" s="231" t="e">
        <f>H14*AC18</f>
        <v>#DIV/0!</v>
      </c>
      <c r="I20" s="40" t="e">
        <f>+I14*AC18</f>
        <v>#DIV/0!</v>
      </c>
      <c r="J20" s="40" t="e">
        <f>+J14*AC18</f>
        <v>#DIV/0!</v>
      </c>
      <c r="K20" s="40" t="e">
        <f>+K14*AC18</f>
        <v>#DIV/0!</v>
      </c>
      <c r="L20" s="40" t="e">
        <f>+L14*AC18</f>
        <v>#DIV/0!</v>
      </c>
      <c r="M20" s="40" t="e">
        <f>+M14*AC18</f>
        <v>#DIV/0!</v>
      </c>
      <c r="N20" s="40" t="e">
        <f>+N14*AC18</f>
        <v>#DIV/0!</v>
      </c>
      <c r="O20" s="40" t="e">
        <f>+O14*AC18</f>
        <v>#DIV/0!</v>
      </c>
      <c r="P20" s="40" t="e">
        <f>+P14*AC18</f>
        <v>#DIV/0!</v>
      </c>
      <c r="Q20" s="40" t="e">
        <f>+Q14*AC18</f>
        <v>#DIV/0!</v>
      </c>
      <c r="R20" s="40" t="e">
        <f>+R14*AC18</f>
        <v>#DIV/0!</v>
      </c>
      <c r="S20" s="40" t="e">
        <f>+S14*AC18</f>
        <v>#DIV/0!</v>
      </c>
      <c r="T20" s="40" t="e">
        <f>+T14*AC18</f>
        <v>#DIV/0!</v>
      </c>
      <c r="U20" s="40" t="e">
        <f>+U14*AC18</f>
        <v>#DIV/0!</v>
      </c>
      <c r="V20" s="40" t="e">
        <f>+V14*AC18</f>
        <v>#DIV/0!</v>
      </c>
      <c r="W20" s="40" t="e">
        <f>+W14*AC18</f>
        <v>#DIV/0!</v>
      </c>
      <c r="X20" s="40" t="e">
        <f>+X14*AC18</f>
        <v>#DIV/0!</v>
      </c>
      <c r="Y20" s="40" t="e">
        <f>+Y14*AC18</f>
        <v>#DIV/0!</v>
      </c>
      <c r="Z20" s="40" t="e">
        <f>+Z14*AC18</f>
        <v>#DIV/0!</v>
      </c>
      <c r="AA20" s="40" t="e">
        <f>+AA14*AC18</f>
        <v>#DIV/0!</v>
      </c>
      <c r="AB20" s="40" t="e">
        <f>+AB14*AC18</f>
        <v>#DIV/0!</v>
      </c>
      <c r="AC20" s="52" t="e">
        <f>SUM(D20:H20)</f>
        <v>#DIV/0!</v>
      </c>
      <c r="AD20" s="72" t="e">
        <f>AC20-'5. Overhead Expenses'!K25</f>
        <v>#DIV/0!</v>
      </c>
    </row>
    <row r="21" spans="1:30" s="9" customFormat="1" ht="15">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49"/>
    </row>
    <row r="22" spans="1:30" s="9" customFormat="1" ht="15">
      <c r="A22" s="11" t="s">
        <v>59</v>
      </c>
      <c r="B22" s="10"/>
      <c r="C22" s="10"/>
      <c r="D22" s="73" t="e">
        <f t="shared" ref="D22:AB22" si="1">D14+D20</f>
        <v>#DIV/0!</v>
      </c>
      <c r="E22" s="73" t="e">
        <f t="shared" si="1"/>
        <v>#DIV/0!</v>
      </c>
      <c r="F22" s="73" t="e">
        <f t="shared" si="1"/>
        <v>#DIV/0!</v>
      </c>
      <c r="G22" s="73" t="e">
        <f t="shared" si="1"/>
        <v>#DIV/0!</v>
      </c>
      <c r="H22" s="73" t="e">
        <f t="shared" si="1"/>
        <v>#DIV/0!</v>
      </c>
      <c r="I22" s="73" t="e">
        <f t="shared" si="1"/>
        <v>#DIV/0!</v>
      </c>
      <c r="J22" s="73" t="e">
        <f t="shared" si="1"/>
        <v>#DIV/0!</v>
      </c>
      <c r="K22" s="73" t="e">
        <f t="shared" si="1"/>
        <v>#DIV/0!</v>
      </c>
      <c r="L22" s="73" t="e">
        <f t="shared" si="1"/>
        <v>#DIV/0!</v>
      </c>
      <c r="M22" s="73" t="e">
        <f t="shared" si="1"/>
        <v>#DIV/0!</v>
      </c>
      <c r="N22" s="73" t="e">
        <f t="shared" si="1"/>
        <v>#DIV/0!</v>
      </c>
      <c r="O22" s="73" t="e">
        <f t="shared" si="1"/>
        <v>#DIV/0!</v>
      </c>
      <c r="P22" s="73" t="e">
        <f t="shared" si="1"/>
        <v>#DIV/0!</v>
      </c>
      <c r="Q22" s="73" t="e">
        <f t="shared" si="1"/>
        <v>#DIV/0!</v>
      </c>
      <c r="R22" s="73" t="e">
        <f t="shared" si="1"/>
        <v>#DIV/0!</v>
      </c>
      <c r="S22" s="73" t="e">
        <f t="shared" si="1"/>
        <v>#DIV/0!</v>
      </c>
      <c r="T22" s="73" t="e">
        <f t="shared" si="1"/>
        <v>#DIV/0!</v>
      </c>
      <c r="U22" s="73" t="e">
        <f t="shared" si="1"/>
        <v>#DIV/0!</v>
      </c>
      <c r="V22" s="73" t="e">
        <f t="shared" si="1"/>
        <v>#DIV/0!</v>
      </c>
      <c r="W22" s="73" t="e">
        <f t="shared" si="1"/>
        <v>#DIV/0!</v>
      </c>
      <c r="X22" s="73" t="e">
        <f t="shared" si="1"/>
        <v>#DIV/0!</v>
      </c>
      <c r="Y22" s="73" t="e">
        <f t="shared" si="1"/>
        <v>#DIV/0!</v>
      </c>
      <c r="Z22" s="73" t="e">
        <f t="shared" si="1"/>
        <v>#DIV/0!</v>
      </c>
      <c r="AA22" s="73" t="e">
        <f t="shared" si="1"/>
        <v>#DIV/0!</v>
      </c>
      <c r="AB22" s="73" t="e">
        <f t="shared" si="1"/>
        <v>#DIV/0!</v>
      </c>
      <c r="AC22" s="73" t="e">
        <f>SUM(D22:H22)</f>
        <v>#DIV/0!</v>
      </c>
      <c r="AD22" s="72"/>
    </row>
    <row r="23" spans="1:30" s="9" customFormat="1" ht="15">
      <c r="B23" s="10"/>
      <c r="C23" s="10"/>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39"/>
    </row>
    <row r="24" spans="1:30" s="9" customFormat="1" ht="15">
      <c r="A24" s="11" t="s">
        <v>15</v>
      </c>
      <c r="B24" s="10"/>
      <c r="C24" s="10"/>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39"/>
    </row>
    <row r="25" spans="1:30" s="9" customFormat="1" ht="15">
      <c r="A25" s="9" t="s">
        <v>87</v>
      </c>
      <c r="B25" s="10"/>
      <c r="C25" s="10"/>
      <c r="D25" s="14">
        <f>'2. Proposed Usage'!B42</f>
        <v>0</v>
      </c>
      <c r="E25" s="14">
        <f>'2. Proposed Usage'!B43</f>
        <v>0</v>
      </c>
      <c r="F25" s="14">
        <f>'2. Proposed Usage'!B44</f>
        <v>0</v>
      </c>
      <c r="G25" s="14">
        <f>'2. Proposed Usage'!B45</f>
        <v>0</v>
      </c>
      <c r="H25" s="14">
        <f>'2. Proposed Usage'!B46</f>
        <v>0</v>
      </c>
      <c r="I25" s="14">
        <f>'2. Proposed Usage'!B47</f>
        <v>0</v>
      </c>
      <c r="J25" s="14">
        <f>'2. Proposed Usage'!B48</f>
        <v>0</v>
      </c>
      <c r="K25" s="14">
        <f>'2. Proposed Usage'!B49</f>
        <v>0</v>
      </c>
      <c r="L25" s="14">
        <f>'2. Proposed Usage'!B50</f>
        <v>0</v>
      </c>
      <c r="M25" s="14">
        <f>'2. Proposed Usage'!B51</f>
        <v>0</v>
      </c>
      <c r="N25" s="14">
        <f>'2. Proposed Usage'!B52</f>
        <v>0</v>
      </c>
      <c r="O25" s="14">
        <f>'2. Proposed Usage'!B53</f>
        <v>0</v>
      </c>
      <c r="P25" s="14">
        <f>'2. Proposed Usage'!B54</f>
        <v>0</v>
      </c>
      <c r="Q25" s="14">
        <f>'2. Proposed Usage'!B55</f>
        <v>0</v>
      </c>
      <c r="R25" s="14">
        <f>'2. Proposed Usage'!B56</f>
        <v>0</v>
      </c>
      <c r="S25" s="14">
        <f>'2. Proposed Usage'!B57</f>
        <v>0</v>
      </c>
      <c r="T25" s="14">
        <f>'2. Proposed Usage'!B58</f>
        <v>0</v>
      </c>
      <c r="U25" s="14">
        <f>'2. Proposed Usage'!B59</f>
        <v>0</v>
      </c>
      <c r="V25" s="14">
        <f>'2. Proposed Usage'!B60</f>
        <v>0</v>
      </c>
      <c r="W25" s="14">
        <f>'2. Proposed Usage'!B61</f>
        <v>0</v>
      </c>
      <c r="X25" s="14">
        <f>'2. Proposed Usage'!B62</f>
        <v>0</v>
      </c>
      <c r="Y25" s="14">
        <f>'2. Proposed Usage'!B63</f>
        <v>0</v>
      </c>
      <c r="Z25" s="14">
        <f>'2. Proposed Usage'!B64</f>
        <v>0</v>
      </c>
      <c r="AA25" s="14">
        <f>'2. Proposed Usage'!B65</f>
        <v>0</v>
      </c>
      <c r="AB25" s="14">
        <f>'2. Proposed Usage'!B66</f>
        <v>0</v>
      </c>
      <c r="AC25" s="44"/>
      <c r="AD25" s="72">
        <f>SUM(D25:H25)-SUM('2. Proposed Usage'!B42:B66)</f>
        <v>0</v>
      </c>
    </row>
    <row r="26" spans="1:30" s="9" customFormat="1" ht="15">
      <c r="B26" s="10"/>
      <c r="C26" s="1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3"/>
      <c r="AD26" s="39"/>
    </row>
    <row r="27" spans="1:30" s="9" customFormat="1" ht="15.75" thickBot="1">
      <c r="A27" s="11" t="s">
        <v>98</v>
      </c>
      <c r="B27" s="10"/>
      <c r="C27" s="10"/>
      <c r="D27" s="51" t="e">
        <f t="shared" ref="D27:AB27" si="2">D22/D25</f>
        <v>#DIV/0!</v>
      </c>
      <c r="E27" s="51" t="e">
        <f t="shared" si="2"/>
        <v>#DIV/0!</v>
      </c>
      <c r="F27" s="51" t="e">
        <f t="shared" si="2"/>
        <v>#DIV/0!</v>
      </c>
      <c r="G27" s="51" t="e">
        <f t="shared" si="2"/>
        <v>#DIV/0!</v>
      </c>
      <c r="H27" s="51" t="e">
        <f t="shared" si="2"/>
        <v>#DIV/0!</v>
      </c>
      <c r="I27" s="51" t="e">
        <f t="shared" si="2"/>
        <v>#DIV/0!</v>
      </c>
      <c r="J27" s="51" t="e">
        <f t="shared" si="2"/>
        <v>#DIV/0!</v>
      </c>
      <c r="K27" s="51" t="e">
        <f t="shared" si="2"/>
        <v>#DIV/0!</v>
      </c>
      <c r="L27" s="51" t="e">
        <f t="shared" si="2"/>
        <v>#DIV/0!</v>
      </c>
      <c r="M27" s="51" t="e">
        <f t="shared" si="2"/>
        <v>#DIV/0!</v>
      </c>
      <c r="N27" s="51" t="e">
        <f t="shared" si="2"/>
        <v>#DIV/0!</v>
      </c>
      <c r="O27" s="51" t="e">
        <f t="shared" si="2"/>
        <v>#DIV/0!</v>
      </c>
      <c r="P27" s="51" t="e">
        <f t="shared" si="2"/>
        <v>#DIV/0!</v>
      </c>
      <c r="Q27" s="51" t="e">
        <f t="shared" si="2"/>
        <v>#DIV/0!</v>
      </c>
      <c r="R27" s="51" t="e">
        <f t="shared" si="2"/>
        <v>#DIV/0!</v>
      </c>
      <c r="S27" s="51" t="e">
        <f t="shared" si="2"/>
        <v>#DIV/0!</v>
      </c>
      <c r="T27" s="51" t="e">
        <f t="shared" si="2"/>
        <v>#DIV/0!</v>
      </c>
      <c r="U27" s="51" t="e">
        <f t="shared" si="2"/>
        <v>#DIV/0!</v>
      </c>
      <c r="V27" s="51" t="e">
        <f t="shared" si="2"/>
        <v>#DIV/0!</v>
      </c>
      <c r="W27" s="51" t="e">
        <f t="shared" si="2"/>
        <v>#DIV/0!</v>
      </c>
      <c r="X27" s="51" t="e">
        <f t="shared" si="2"/>
        <v>#DIV/0!</v>
      </c>
      <c r="Y27" s="51" t="e">
        <f t="shared" si="2"/>
        <v>#DIV/0!</v>
      </c>
      <c r="Z27" s="51" t="e">
        <f t="shared" si="2"/>
        <v>#DIV/0!</v>
      </c>
      <c r="AA27" s="51" t="e">
        <f t="shared" si="2"/>
        <v>#DIV/0!</v>
      </c>
      <c r="AB27" s="51" t="e">
        <f t="shared" si="2"/>
        <v>#DIV/0!</v>
      </c>
      <c r="AC27" s="43"/>
      <c r="AD27" s="39"/>
    </row>
    <row r="28" spans="1:30" s="9" customFormat="1" ht="15.75" thickTop="1">
      <c r="C28" s="11"/>
      <c r="F28" s="43"/>
      <c r="G28" s="43"/>
      <c r="H28" s="43"/>
      <c r="K28" s="43"/>
      <c r="L28" s="43"/>
      <c r="M28" s="43"/>
      <c r="P28" s="43"/>
      <c r="Q28" s="43"/>
      <c r="R28" s="43"/>
      <c r="U28" s="43"/>
      <c r="V28" s="43"/>
      <c r="W28" s="43"/>
      <c r="Z28" s="43"/>
      <c r="AA28" s="43"/>
      <c r="AB28" s="43"/>
      <c r="AC28" s="43"/>
      <c r="AD28" s="43"/>
    </row>
    <row r="29" spans="1:30" s="9" customFormat="1" ht="15">
      <c r="A29" s="9" t="s">
        <v>106</v>
      </c>
      <c r="D29" s="40">
        <f>SUMIF('3. Salary and Fringe'!$C$10:$C$25,"Yes",'3. Salary and Fringe'!M10:M25)</f>
        <v>0</v>
      </c>
      <c r="E29" s="40">
        <f>SUMIF('3. Salary and Fringe'!$C$10:$C$25,"Yes",'3. Salary and Fringe'!O10:OC25)</f>
        <v>0</v>
      </c>
      <c r="F29" s="40">
        <f>SUMIF('3. Salary and Fringe'!$C$10:$C$25,"Yes",'3. Salary and Fringe'!Q10:Q25)</f>
        <v>0</v>
      </c>
      <c r="G29" s="40">
        <f>SUMIF('3. Salary and Fringe'!$C$10:$C$25,"Yes",'3. Salary and Fringe'!S10:S25)</f>
        <v>0</v>
      </c>
      <c r="H29" s="41">
        <f>SUMIF('3. Salary and Fringe'!$C$10:$C$25,"Yes",'3. Salary and Fringe'!U10:U25)</f>
        <v>0</v>
      </c>
      <c r="I29" s="40">
        <f>SUMIF('3. Salary and Fringe'!$C$10:$C$25,"Yes",'3. Salary and Fringe'!W10:W25)</f>
        <v>0</v>
      </c>
      <c r="J29" s="40">
        <f>SUMIF('3. Salary and Fringe'!$C$10:$C$25,"Yes",'3. Salary and Fringe'!Y10:Y25)</f>
        <v>0</v>
      </c>
      <c r="K29" s="40">
        <f>SUMIF('3. Salary and Fringe'!$C$10:$C$25,"Yes",'3. Salary and Fringe'!AA10:AA25)</f>
        <v>0</v>
      </c>
      <c r="L29" s="40">
        <f>SUMIF('3. Salary and Fringe'!$C$10:$C$25,"Yes",'3. Salary and Fringe'!AC10:AC25)</f>
        <v>0</v>
      </c>
      <c r="M29" s="41">
        <f>SUMIF('3. Salary and Fringe'!$C$10:$C$25,"Yes",'3. Salary and Fringe'!AE10:AE25)</f>
        <v>0</v>
      </c>
      <c r="N29" s="40">
        <f>SUMIF('3. Salary and Fringe'!$C$10:$C$25,"Yes",'3. Salary and Fringe'!AG10:AG25)</f>
        <v>0</v>
      </c>
      <c r="O29" s="40">
        <f>SUMIF('3. Salary and Fringe'!$C$10:$C$25,"Yes",'3. Salary and Fringe'!AI10:AI25)</f>
        <v>0</v>
      </c>
      <c r="P29" s="40">
        <f>SUMIF('3. Salary and Fringe'!$C$10:$C$25,"Yes",'3. Salary and Fringe'!AK10:AK25)</f>
        <v>0</v>
      </c>
      <c r="Q29" s="40">
        <f>SUMIF('3. Salary and Fringe'!$C$10:$C$25,"Yes",'3. Salary and Fringe'!AM10:AM25)</f>
        <v>0</v>
      </c>
      <c r="R29" s="41">
        <f>SUMIF('3. Salary and Fringe'!$C$10:$C$25,"Yes",'3. Salary and Fringe'!AO10:AO25)</f>
        <v>0</v>
      </c>
      <c r="S29" s="40">
        <f>SUMIF('3. Salary and Fringe'!$C$10:$C$25,"Yes",'3. Salary and Fringe'!AQ10:AQ25)</f>
        <v>0</v>
      </c>
      <c r="T29" s="40">
        <f>SUMIF('3. Salary and Fringe'!$C$10:$C$25,"Yes",'3. Salary and Fringe'!AS10:AS25)</f>
        <v>0</v>
      </c>
      <c r="U29" s="40">
        <f>SUMIF('3. Salary and Fringe'!$C$10:$C$25,"Yes",'3. Salary and Fringe'!AU10:AU25)</f>
        <v>0</v>
      </c>
      <c r="V29" s="40">
        <f>SUMIF('3. Salary and Fringe'!$C$10:$C$25,"Yes",'3. Salary and Fringe'!AW10:AW25)</f>
        <v>0</v>
      </c>
      <c r="W29" s="41">
        <f>SUMIF('3. Salary and Fringe'!$C$10:$C$25,"Yes",'3. Salary and Fringe'!AY10:AY25)</f>
        <v>0</v>
      </c>
      <c r="X29" s="40">
        <f>SUMIF('3. Salary and Fringe'!$C$10:$C$25,"Yes",'3. Salary and Fringe'!BA10:BA25)</f>
        <v>0</v>
      </c>
      <c r="Y29" s="40">
        <f>SUMIF('3. Salary and Fringe'!$C$10:$C$25,"Yes",'3. Salary and Fringe'!BC10:BC25)</f>
        <v>0</v>
      </c>
      <c r="Z29" s="40">
        <f>SUMIF('3. Salary and Fringe'!$C$10:$C$25,"Yes",'3. Salary and Fringe'!BE10:BE25)</f>
        <v>0</v>
      </c>
      <c r="AA29" s="40">
        <f>SUMIF('3. Salary and Fringe'!$C$10:$C$25,"Yes",'3. Salary and Fringe'!BG10:BG25)</f>
        <v>0</v>
      </c>
      <c r="AB29" s="41">
        <f>SUMIF('3. Salary and Fringe'!$C$10:$C$25,"Yes",'3. Salary and Fringe'!BI10:BI25)</f>
        <v>0</v>
      </c>
      <c r="AC29" s="42">
        <f>SUM(D29:AB29)</f>
        <v>0</v>
      </c>
    </row>
    <row r="30" spans="1:30" s="9" customFormat="1" ht="15">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row>
    <row r="31" spans="1:30" s="9" customFormat="1" ht="15">
      <c r="A31" s="9" t="s">
        <v>107</v>
      </c>
      <c r="D31" s="40">
        <f>SUMIF('4. Other Direct Expenses'!$B$10:$B$22,"Yes",'4. Other Direct Expenses'!F10:F22)</f>
        <v>0</v>
      </c>
      <c r="E31" s="40">
        <f>SUMIF('4. Other Direct Expenses'!$B$10:$B$22,"Yes",'4. Other Direct Expenses'!H10:H22)</f>
        <v>0</v>
      </c>
      <c r="F31" s="40">
        <f>SUMIF('4. Other Direct Expenses'!$B$10:$B$22,"Yes",'4. Other Direct Expenses'!J10:J22)</f>
        <v>0</v>
      </c>
      <c r="G31" s="40">
        <f>SUMIF('4. Other Direct Expenses'!$B$10:$B$22,"Yes",'4. Other Direct Expenses'!L10:L22)</f>
        <v>0</v>
      </c>
      <c r="H31" s="41">
        <f>SUMIF('4. Other Direct Expenses'!$B$10:$B$22,"Yes",'4. Other Direct Expenses'!N10:N22)</f>
        <v>0</v>
      </c>
      <c r="I31" s="40">
        <f>SUMIF('4. Other Direct Expenses'!$B$10:$B$22,"Yes",'4. Other Direct Expenses'!P10:P22)</f>
        <v>0</v>
      </c>
      <c r="J31" s="40">
        <f>SUMIF('4. Other Direct Expenses'!$B$10:$B$22,"Yes",'4. Other Direct Expenses'!R10:R22)</f>
        <v>0</v>
      </c>
      <c r="K31" s="40">
        <f>SUMIF('4. Other Direct Expenses'!$B$10:$B$22,"Yes",'4. Other Direct Expenses'!T10:T22)</f>
        <v>0</v>
      </c>
      <c r="L31" s="40">
        <f>SUMIF('4. Other Direct Expenses'!$B$10:$B$22,"Yes",'4. Other Direct Expenses'!V10:V22)</f>
        <v>0</v>
      </c>
      <c r="M31" s="41">
        <f>SUMIF('4. Other Direct Expenses'!$B$10:$B$22,"Yes",'4. Other Direct Expenses'!X10:X22)</f>
        <v>0</v>
      </c>
      <c r="N31" s="40">
        <f>SUMIF('4. Other Direct Expenses'!$B$10:$B$22,"Yes",'4. Other Direct Expenses'!Z10:Z22)</f>
        <v>0</v>
      </c>
      <c r="O31" s="40">
        <f>SUMIF('4. Other Direct Expenses'!$B$10:$B$22,"Yes",'4. Other Direct Expenses'!AB10:AB22)</f>
        <v>0</v>
      </c>
      <c r="P31" s="40">
        <f>SUMIF('4. Other Direct Expenses'!$B$10:$B$22,"Yes",'4. Other Direct Expenses'!AD10:AD22)</f>
        <v>0</v>
      </c>
      <c r="Q31" s="40">
        <f>SUMIF('4. Other Direct Expenses'!$B$10:$B$22,"Yes",'4. Other Direct Expenses'!AF10:AF22)</f>
        <v>0</v>
      </c>
      <c r="R31" s="41">
        <f>SUMIF('4. Other Direct Expenses'!$B$10:$B$22,"Yes",'4. Other Direct Expenses'!AH10:AH22)</f>
        <v>0</v>
      </c>
      <c r="S31" s="40">
        <f>SUMIF('4. Other Direct Expenses'!$B$10:$B$22,"Yes",'4. Other Direct Expenses'!AJ10:AJ22)</f>
        <v>0</v>
      </c>
      <c r="T31" s="40">
        <f>SUMIF('4. Other Direct Expenses'!$B$10:$B$22,"Yes",'4. Other Direct Expenses'!AL10:AL22)</f>
        <v>0</v>
      </c>
      <c r="U31" s="40">
        <f>SUMIF('4. Other Direct Expenses'!$B$10:$B$22,"Yes",'4. Other Direct Expenses'!AW10:AW22)</f>
        <v>0</v>
      </c>
      <c r="V31" s="40">
        <f>SUMIF('4. Other Direct Expenses'!$B$10:$B$22,"Yes",'4. Other Direct Expenses'!AP10:AP22)</f>
        <v>0</v>
      </c>
      <c r="W31" s="41">
        <f>SUMIF('4. Other Direct Expenses'!$B$10:$B$22,"Yes",'4. Other Direct Expenses'!AR10:AR22)</f>
        <v>0</v>
      </c>
      <c r="X31" s="40">
        <f>SUMIF('4. Other Direct Expenses'!$B$10:$B$22,"Yes",'4. Other Direct Expenses'!AT10:AT22)</f>
        <v>0</v>
      </c>
      <c r="Y31" s="40">
        <f>SUMIF('4. Other Direct Expenses'!$B$10:$B$22,"Yes",'4. Other Direct Expenses'!AV10:AV22)</f>
        <v>0</v>
      </c>
      <c r="Z31" s="40">
        <f>SUMIF('4. Other Direct Expenses'!$B$10:$B$22,"Yes",'4. Other Direct Expenses'!AX10:AX22)</f>
        <v>0</v>
      </c>
      <c r="AA31" s="40">
        <f>SUMIF('4. Other Direct Expenses'!$B$10:$B$22,"Yes",'4. Other Direct Expenses'!AZ10:AZ22)</f>
        <v>0</v>
      </c>
      <c r="AB31" s="41">
        <f>SUMIF('4. Other Direct Expenses'!$B$10:$B$22,"Yes",'4. Other Direct Expenses'!BB10:BB22)</f>
        <v>0</v>
      </c>
      <c r="AC31" s="42">
        <f>SUM(D31:AB31)</f>
        <v>0</v>
      </c>
    </row>
    <row r="32" spans="1:30" s="9" customFormat="1" ht="15">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row>
    <row r="33" spans="1:31" s="9" customFormat="1" ht="15">
      <c r="A33" s="9" t="s">
        <v>108</v>
      </c>
      <c r="D33" s="14">
        <f t="shared" ref="D33:AB33" si="3">D29+D31</f>
        <v>0</v>
      </c>
      <c r="E33" s="14">
        <f t="shared" si="3"/>
        <v>0</v>
      </c>
      <c r="F33" s="14">
        <f t="shared" si="3"/>
        <v>0</v>
      </c>
      <c r="G33" s="14">
        <f t="shared" si="3"/>
        <v>0</v>
      </c>
      <c r="H33" s="14">
        <f t="shared" si="3"/>
        <v>0</v>
      </c>
      <c r="I33" s="14">
        <f t="shared" si="3"/>
        <v>0</v>
      </c>
      <c r="J33" s="14">
        <f t="shared" si="3"/>
        <v>0</v>
      </c>
      <c r="K33" s="14">
        <f t="shared" si="3"/>
        <v>0</v>
      </c>
      <c r="L33" s="14">
        <f t="shared" si="3"/>
        <v>0</v>
      </c>
      <c r="M33" s="14">
        <f t="shared" si="3"/>
        <v>0</v>
      </c>
      <c r="N33" s="14">
        <f t="shared" si="3"/>
        <v>0</v>
      </c>
      <c r="O33" s="14">
        <f t="shared" si="3"/>
        <v>0</v>
      </c>
      <c r="P33" s="14">
        <f t="shared" si="3"/>
        <v>0</v>
      </c>
      <c r="Q33" s="14">
        <f t="shared" si="3"/>
        <v>0</v>
      </c>
      <c r="R33" s="14">
        <f t="shared" si="3"/>
        <v>0</v>
      </c>
      <c r="S33" s="14">
        <f t="shared" si="3"/>
        <v>0</v>
      </c>
      <c r="T33" s="14">
        <f t="shared" si="3"/>
        <v>0</v>
      </c>
      <c r="U33" s="14">
        <f t="shared" si="3"/>
        <v>0</v>
      </c>
      <c r="V33" s="14">
        <f t="shared" si="3"/>
        <v>0</v>
      </c>
      <c r="W33" s="14">
        <f t="shared" si="3"/>
        <v>0</v>
      </c>
      <c r="X33" s="14">
        <f t="shared" si="3"/>
        <v>0</v>
      </c>
      <c r="Y33" s="14">
        <f t="shared" si="3"/>
        <v>0</v>
      </c>
      <c r="Z33" s="14">
        <f t="shared" si="3"/>
        <v>0</v>
      </c>
      <c r="AA33" s="14">
        <f t="shared" si="3"/>
        <v>0</v>
      </c>
      <c r="AB33" s="14">
        <f t="shared" si="3"/>
        <v>0</v>
      </c>
      <c r="AC33" s="14">
        <f>SUM(D33:AB33)</f>
        <v>0</v>
      </c>
    </row>
    <row r="34" spans="1:31" s="9" customFormat="1" ht="15"/>
    <row r="35" spans="1:31" s="9" customFormat="1" ht="15">
      <c r="A35" s="9" t="s">
        <v>103</v>
      </c>
      <c r="AC35" s="40">
        <f>SUMIF('5. Overhead Expenses'!B10:B24,"Yes",'5. Overhead Expenses'!K10:K24)</f>
        <v>0</v>
      </c>
    </row>
    <row r="36" spans="1:31" s="9" customFormat="1" ht="15">
      <c r="AC36" s="43"/>
    </row>
    <row r="37" spans="1:31" s="9" customFormat="1" ht="15">
      <c r="AC37" s="198">
        <f>IFERROR(AC35/AC33,0)</f>
        <v>0</v>
      </c>
    </row>
    <row r="38" spans="1:31" s="9" customFormat="1" ht="15">
      <c r="A38" s="9" t="s">
        <v>99</v>
      </c>
      <c r="D38" s="40">
        <f t="shared" ref="D38:AB38" si="4">IFERROR($AC$35/$AC$16*D20,0)</f>
        <v>0</v>
      </c>
      <c r="E38" s="40">
        <f t="shared" si="4"/>
        <v>0</v>
      </c>
      <c r="F38" s="40">
        <f t="shared" si="4"/>
        <v>0</v>
      </c>
      <c r="G38" s="40">
        <f t="shared" si="4"/>
        <v>0</v>
      </c>
      <c r="H38" s="41">
        <f t="shared" si="4"/>
        <v>0</v>
      </c>
      <c r="I38" s="40">
        <f t="shared" si="4"/>
        <v>0</v>
      </c>
      <c r="J38" s="40">
        <f t="shared" si="4"/>
        <v>0</v>
      </c>
      <c r="K38" s="40">
        <f t="shared" si="4"/>
        <v>0</v>
      </c>
      <c r="L38" s="40">
        <f t="shared" si="4"/>
        <v>0</v>
      </c>
      <c r="M38" s="41">
        <f t="shared" si="4"/>
        <v>0</v>
      </c>
      <c r="N38" s="40">
        <f t="shared" si="4"/>
        <v>0</v>
      </c>
      <c r="O38" s="40">
        <f t="shared" si="4"/>
        <v>0</v>
      </c>
      <c r="P38" s="40">
        <f t="shared" si="4"/>
        <v>0</v>
      </c>
      <c r="Q38" s="40">
        <f t="shared" si="4"/>
        <v>0</v>
      </c>
      <c r="R38" s="41">
        <f t="shared" si="4"/>
        <v>0</v>
      </c>
      <c r="S38" s="40">
        <f t="shared" si="4"/>
        <v>0</v>
      </c>
      <c r="T38" s="40">
        <f t="shared" si="4"/>
        <v>0</v>
      </c>
      <c r="U38" s="40">
        <f t="shared" si="4"/>
        <v>0</v>
      </c>
      <c r="V38" s="40">
        <f t="shared" si="4"/>
        <v>0</v>
      </c>
      <c r="W38" s="41">
        <f t="shared" si="4"/>
        <v>0</v>
      </c>
      <c r="X38" s="40">
        <f t="shared" si="4"/>
        <v>0</v>
      </c>
      <c r="Y38" s="40">
        <f t="shared" si="4"/>
        <v>0</v>
      </c>
      <c r="Z38" s="40">
        <f t="shared" si="4"/>
        <v>0</v>
      </c>
      <c r="AA38" s="40">
        <f t="shared" si="4"/>
        <v>0</v>
      </c>
      <c r="AB38" s="41">
        <f t="shared" si="4"/>
        <v>0</v>
      </c>
      <c r="AC38" s="42">
        <f>IFERROR(AC33*$AC$37,0)</f>
        <v>0</v>
      </c>
      <c r="AD38" s="68">
        <f>D38+E38+F38+G38+H38-AC38</f>
        <v>0</v>
      </c>
      <c r="AE38" s="197"/>
    </row>
    <row r="39" spans="1:31" s="9" customFormat="1" ht="15">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row>
    <row r="40" spans="1:31" s="9" customFormat="1" ht="15">
      <c r="A40" s="11" t="s">
        <v>100</v>
      </c>
      <c r="D40" s="40">
        <f t="shared" ref="D40:AB40" si="5">D33+D38</f>
        <v>0</v>
      </c>
      <c r="E40" s="40">
        <f t="shared" si="5"/>
        <v>0</v>
      </c>
      <c r="F40" s="40">
        <f t="shared" si="5"/>
        <v>0</v>
      </c>
      <c r="G40" s="40">
        <f t="shared" si="5"/>
        <v>0</v>
      </c>
      <c r="H40" s="41">
        <f t="shared" si="5"/>
        <v>0</v>
      </c>
      <c r="I40" s="40">
        <f t="shared" si="5"/>
        <v>0</v>
      </c>
      <c r="J40" s="40">
        <f t="shared" si="5"/>
        <v>0</v>
      </c>
      <c r="K40" s="40">
        <f t="shared" si="5"/>
        <v>0</v>
      </c>
      <c r="L40" s="40">
        <f t="shared" si="5"/>
        <v>0</v>
      </c>
      <c r="M40" s="41">
        <f t="shared" si="5"/>
        <v>0</v>
      </c>
      <c r="N40" s="40">
        <f t="shared" si="5"/>
        <v>0</v>
      </c>
      <c r="O40" s="40">
        <f t="shared" si="5"/>
        <v>0</v>
      </c>
      <c r="P40" s="40">
        <f t="shared" si="5"/>
        <v>0</v>
      </c>
      <c r="Q40" s="40">
        <f t="shared" si="5"/>
        <v>0</v>
      </c>
      <c r="R40" s="41">
        <f t="shared" si="5"/>
        <v>0</v>
      </c>
      <c r="S40" s="40">
        <f t="shared" si="5"/>
        <v>0</v>
      </c>
      <c r="T40" s="40">
        <f t="shared" si="5"/>
        <v>0</v>
      </c>
      <c r="U40" s="40">
        <f t="shared" si="5"/>
        <v>0</v>
      </c>
      <c r="V40" s="40">
        <f t="shared" si="5"/>
        <v>0</v>
      </c>
      <c r="W40" s="41">
        <f t="shared" si="5"/>
        <v>0</v>
      </c>
      <c r="X40" s="40">
        <f t="shared" si="5"/>
        <v>0</v>
      </c>
      <c r="Y40" s="40">
        <f t="shared" si="5"/>
        <v>0</v>
      </c>
      <c r="Z40" s="40">
        <f t="shared" si="5"/>
        <v>0</v>
      </c>
      <c r="AA40" s="40">
        <f t="shared" si="5"/>
        <v>0</v>
      </c>
      <c r="AB40" s="41">
        <f t="shared" si="5"/>
        <v>0</v>
      </c>
      <c r="AC40" s="42">
        <f>SUM(D40:H40)</f>
        <v>0</v>
      </c>
    </row>
    <row r="41" spans="1:31" ht="15">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9"/>
    </row>
    <row r="42" spans="1:31" ht="15.75" thickBot="1">
      <c r="A42" s="11" t="s">
        <v>104</v>
      </c>
      <c r="D42" s="51" t="e">
        <f t="shared" ref="D42:AB42" si="6">D40/D25</f>
        <v>#DIV/0!</v>
      </c>
      <c r="E42" s="51" t="e">
        <f t="shared" si="6"/>
        <v>#DIV/0!</v>
      </c>
      <c r="F42" s="51" t="e">
        <f t="shared" si="6"/>
        <v>#DIV/0!</v>
      </c>
      <c r="G42" s="51" t="e">
        <f t="shared" si="6"/>
        <v>#DIV/0!</v>
      </c>
      <c r="H42" s="51" t="e">
        <f t="shared" si="6"/>
        <v>#DIV/0!</v>
      </c>
      <c r="I42" s="51" t="e">
        <f t="shared" si="6"/>
        <v>#DIV/0!</v>
      </c>
      <c r="J42" s="51" t="e">
        <f t="shared" si="6"/>
        <v>#DIV/0!</v>
      </c>
      <c r="K42" s="51" t="e">
        <f t="shared" si="6"/>
        <v>#DIV/0!</v>
      </c>
      <c r="L42" s="51" t="e">
        <f t="shared" si="6"/>
        <v>#DIV/0!</v>
      </c>
      <c r="M42" s="51" t="e">
        <f t="shared" si="6"/>
        <v>#DIV/0!</v>
      </c>
      <c r="N42" s="51" t="e">
        <f t="shared" si="6"/>
        <v>#DIV/0!</v>
      </c>
      <c r="O42" s="51" t="e">
        <f t="shared" si="6"/>
        <v>#DIV/0!</v>
      </c>
      <c r="P42" s="51" t="e">
        <f t="shared" si="6"/>
        <v>#DIV/0!</v>
      </c>
      <c r="Q42" s="51" t="e">
        <f t="shared" si="6"/>
        <v>#DIV/0!</v>
      </c>
      <c r="R42" s="51" t="e">
        <f t="shared" si="6"/>
        <v>#DIV/0!</v>
      </c>
      <c r="S42" s="51" t="e">
        <f t="shared" si="6"/>
        <v>#DIV/0!</v>
      </c>
      <c r="T42" s="51" t="e">
        <f t="shared" si="6"/>
        <v>#DIV/0!</v>
      </c>
      <c r="U42" s="51" t="e">
        <f t="shared" si="6"/>
        <v>#DIV/0!</v>
      </c>
      <c r="V42" s="51" t="e">
        <f t="shared" si="6"/>
        <v>#DIV/0!</v>
      </c>
      <c r="W42" s="51" t="e">
        <f t="shared" si="6"/>
        <v>#DIV/0!</v>
      </c>
      <c r="X42" s="51" t="e">
        <f t="shared" si="6"/>
        <v>#DIV/0!</v>
      </c>
      <c r="Y42" s="51" t="e">
        <f t="shared" si="6"/>
        <v>#DIV/0!</v>
      </c>
      <c r="Z42" s="51" t="e">
        <f t="shared" si="6"/>
        <v>#DIV/0!</v>
      </c>
      <c r="AA42" s="51" t="e">
        <f t="shared" si="6"/>
        <v>#DIV/0!</v>
      </c>
      <c r="AB42" s="51" t="e">
        <f t="shared" si="6"/>
        <v>#DIV/0!</v>
      </c>
      <c r="AC42" s="197"/>
      <c r="AD42" s="9"/>
    </row>
    <row r="43" spans="1:31" ht="15.75" thickTop="1">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9"/>
    </row>
    <row r="44" spans="1:31" ht="15">
      <c r="A44" s="11" t="s">
        <v>101</v>
      </c>
      <c r="D44" s="73" t="e">
        <f t="shared" ref="D44:AB44" si="7">D22-D40</f>
        <v>#DIV/0!</v>
      </c>
      <c r="E44" s="73" t="e">
        <f t="shared" si="7"/>
        <v>#DIV/0!</v>
      </c>
      <c r="F44" s="73" t="e">
        <f t="shared" si="7"/>
        <v>#DIV/0!</v>
      </c>
      <c r="G44" s="73" t="e">
        <f t="shared" si="7"/>
        <v>#DIV/0!</v>
      </c>
      <c r="H44" s="73" t="e">
        <f t="shared" si="7"/>
        <v>#DIV/0!</v>
      </c>
      <c r="I44" s="73" t="e">
        <f t="shared" si="7"/>
        <v>#DIV/0!</v>
      </c>
      <c r="J44" s="73" t="e">
        <f t="shared" si="7"/>
        <v>#DIV/0!</v>
      </c>
      <c r="K44" s="73" t="e">
        <f t="shared" si="7"/>
        <v>#DIV/0!</v>
      </c>
      <c r="L44" s="73" t="e">
        <f t="shared" si="7"/>
        <v>#DIV/0!</v>
      </c>
      <c r="M44" s="73" t="e">
        <f t="shared" si="7"/>
        <v>#DIV/0!</v>
      </c>
      <c r="N44" s="73" t="e">
        <f t="shared" si="7"/>
        <v>#DIV/0!</v>
      </c>
      <c r="O44" s="73" t="e">
        <f t="shared" si="7"/>
        <v>#DIV/0!</v>
      </c>
      <c r="P44" s="73" t="e">
        <f t="shared" si="7"/>
        <v>#DIV/0!</v>
      </c>
      <c r="Q44" s="73" t="e">
        <f t="shared" si="7"/>
        <v>#DIV/0!</v>
      </c>
      <c r="R44" s="73" t="e">
        <f t="shared" si="7"/>
        <v>#DIV/0!</v>
      </c>
      <c r="S44" s="73" t="e">
        <f t="shared" si="7"/>
        <v>#DIV/0!</v>
      </c>
      <c r="T44" s="73" t="e">
        <f t="shared" si="7"/>
        <v>#DIV/0!</v>
      </c>
      <c r="U44" s="73" t="e">
        <f t="shared" si="7"/>
        <v>#DIV/0!</v>
      </c>
      <c r="V44" s="73" t="e">
        <f t="shared" si="7"/>
        <v>#DIV/0!</v>
      </c>
      <c r="W44" s="73" t="e">
        <f t="shared" si="7"/>
        <v>#DIV/0!</v>
      </c>
      <c r="X44" s="73" t="e">
        <f t="shared" si="7"/>
        <v>#DIV/0!</v>
      </c>
      <c r="Y44" s="73" t="e">
        <f t="shared" si="7"/>
        <v>#DIV/0!</v>
      </c>
      <c r="Z44" s="73" t="e">
        <f t="shared" si="7"/>
        <v>#DIV/0!</v>
      </c>
      <c r="AA44" s="73" t="e">
        <f t="shared" si="7"/>
        <v>#DIV/0!</v>
      </c>
      <c r="AB44" s="73" t="e">
        <f t="shared" si="7"/>
        <v>#DIV/0!</v>
      </c>
      <c r="AC44" s="73" t="e">
        <f>SUM(D44:H44)</f>
        <v>#DIV/0!</v>
      </c>
      <c r="AD44" s="9"/>
    </row>
    <row r="45" spans="1:31" ht="15">
      <c r="A45" s="9"/>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9"/>
    </row>
    <row r="46" spans="1:31" ht="15.75" thickBot="1">
      <c r="A46" s="11" t="s">
        <v>102</v>
      </c>
      <c r="D46" s="199" t="e">
        <f t="shared" ref="D46:AB46" si="8">D44/D25</f>
        <v>#DIV/0!</v>
      </c>
      <c r="E46" s="199" t="e">
        <f t="shared" si="8"/>
        <v>#DIV/0!</v>
      </c>
      <c r="F46" s="199" t="e">
        <f t="shared" si="8"/>
        <v>#DIV/0!</v>
      </c>
      <c r="G46" s="199" t="e">
        <f t="shared" si="8"/>
        <v>#DIV/0!</v>
      </c>
      <c r="H46" s="199" t="e">
        <f t="shared" si="8"/>
        <v>#DIV/0!</v>
      </c>
      <c r="I46" s="199" t="e">
        <f t="shared" si="8"/>
        <v>#DIV/0!</v>
      </c>
      <c r="J46" s="199" t="e">
        <f t="shared" si="8"/>
        <v>#DIV/0!</v>
      </c>
      <c r="K46" s="199" t="e">
        <f t="shared" si="8"/>
        <v>#DIV/0!</v>
      </c>
      <c r="L46" s="199" t="e">
        <f t="shared" si="8"/>
        <v>#DIV/0!</v>
      </c>
      <c r="M46" s="199" t="e">
        <f t="shared" si="8"/>
        <v>#DIV/0!</v>
      </c>
      <c r="N46" s="199" t="e">
        <f t="shared" si="8"/>
        <v>#DIV/0!</v>
      </c>
      <c r="O46" s="199" t="e">
        <f t="shared" si="8"/>
        <v>#DIV/0!</v>
      </c>
      <c r="P46" s="199" t="e">
        <f t="shared" si="8"/>
        <v>#DIV/0!</v>
      </c>
      <c r="Q46" s="199" t="e">
        <f t="shared" si="8"/>
        <v>#DIV/0!</v>
      </c>
      <c r="R46" s="199" t="e">
        <f t="shared" si="8"/>
        <v>#DIV/0!</v>
      </c>
      <c r="S46" s="199" t="e">
        <f t="shared" si="8"/>
        <v>#DIV/0!</v>
      </c>
      <c r="T46" s="199" t="e">
        <f t="shared" si="8"/>
        <v>#DIV/0!</v>
      </c>
      <c r="U46" s="199" t="e">
        <f t="shared" si="8"/>
        <v>#DIV/0!</v>
      </c>
      <c r="V46" s="199" t="e">
        <f t="shared" si="8"/>
        <v>#DIV/0!</v>
      </c>
      <c r="W46" s="199" t="e">
        <f t="shared" si="8"/>
        <v>#DIV/0!</v>
      </c>
      <c r="X46" s="199" t="e">
        <f t="shared" si="8"/>
        <v>#DIV/0!</v>
      </c>
      <c r="Y46" s="199" t="e">
        <f t="shared" si="8"/>
        <v>#DIV/0!</v>
      </c>
      <c r="Z46" s="199" t="e">
        <f t="shared" si="8"/>
        <v>#DIV/0!</v>
      </c>
      <c r="AA46" s="199" t="e">
        <f t="shared" si="8"/>
        <v>#DIV/0!</v>
      </c>
      <c r="AB46" s="199" t="e">
        <f t="shared" si="8"/>
        <v>#DIV/0!</v>
      </c>
      <c r="AC46" s="197"/>
      <c r="AD46" s="9"/>
    </row>
    <row r="47" spans="1:31" ht="15.75" thickTop="1">
      <c r="A47" s="9"/>
    </row>
    <row r="48" spans="1:31" ht="15">
      <c r="A48" s="9"/>
    </row>
    <row r="49" spans="1:1" ht="15">
      <c r="A49" s="9"/>
    </row>
    <row r="50" spans="1:1" ht="15">
      <c r="A50" s="9"/>
    </row>
    <row r="51" spans="1:1" ht="15">
      <c r="A51" s="9"/>
    </row>
    <row r="52" spans="1:1" ht="15">
      <c r="A52" s="9"/>
    </row>
    <row r="53" spans="1:1" ht="15">
      <c r="A53" s="9"/>
    </row>
    <row r="54" spans="1:1" ht="15">
      <c r="A54" s="9"/>
    </row>
    <row r="55" spans="1:1" ht="15">
      <c r="A55" s="9"/>
    </row>
    <row r="56" spans="1:1" ht="15">
      <c r="A56" s="9"/>
    </row>
    <row r="57" spans="1:1" ht="15">
      <c r="A57" s="9"/>
    </row>
    <row r="58" spans="1:1" ht="15">
      <c r="A58" s="9"/>
    </row>
    <row r="59" spans="1:1" ht="15">
      <c r="A59" s="9"/>
    </row>
    <row r="60" spans="1:1" ht="15">
      <c r="A60" s="9"/>
    </row>
  </sheetData>
  <mergeCells count="5">
    <mergeCell ref="AC18:AC19"/>
    <mergeCell ref="A5:AC5"/>
    <mergeCell ref="A1:Q1"/>
    <mergeCell ref="A2:Q2"/>
    <mergeCell ref="A3:Q3"/>
  </mergeCells>
  <phoneticPr fontId="0" type="noConversion"/>
  <printOptions horizontalCentered="1"/>
  <pageMargins left="0.25" right="0.25" top="0.75" bottom="0.75" header="0.3" footer="0.3"/>
  <pageSetup scale="69" orientation="landscape" r:id="rId1"/>
  <headerFooter alignWithMargins="0">
    <oddFooter>Page &amp;P&amp;R&amp;A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Instructions</vt:lpstr>
      <vt:lpstr>1. Request Form</vt:lpstr>
      <vt:lpstr>2. Proposed Usage</vt:lpstr>
      <vt:lpstr>3. Salary and Fringe</vt:lpstr>
      <vt:lpstr>4. Other Direct Expenses</vt:lpstr>
      <vt:lpstr>5. Overhead Expenses</vt:lpstr>
      <vt:lpstr>6. Equipment </vt:lpstr>
      <vt:lpstr>7. Calculated Rates</vt:lpstr>
      <vt:lpstr>Expense Summary</vt:lpstr>
      <vt:lpstr>Rate Summary</vt:lpstr>
      <vt:lpstr>Projected Revenues</vt:lpstr>
      <vt:lpstr>FSEA Financial Summary</vt:lpstr>
      <vt:lpstr>'2. Proposed Usage'!Print_Area</vt:lpstr>
      <vt:lpstr>'3. Salary and Fringe'!Print_Area</vt:lpstr>
      <vt:lpstr>'4. Other Direct Expenses'!Print_Area</vt:lpstr>
      <vt:lpstr>'5. Overhead Expenses'!Print_Area</vt:lpstr>
      <vt:lpstr>'6. Equipment '!Print_Area</vt:lpstr>
      <vt:lpstr>'7. Calculated Rates'!Print_Area</vt:lpstr>
      <vt:lpstr>'Expense Summary'!Print_Area</vt:lpstr>
      <vt:lpstr>'FSEA Financial Summary'!Print_Area</vt:lpstr>
      <vt:lpstr>Instructions!Print_Area</vt:lpstr>
      <vt:lpstr>'Projected Revenues'!Print_Area</vt:lpstr>
      <vt:lpstr>'Rate Summary'!Print_Area</vt:lpstr>
      <vt:lpstr>'1. Request Form'!Print_Titles</vt:lpstr>
      <vt:lpstr>Instructions!Print_Titles</vt:lpstr>
    </vt:vector>
  </TitlesOfParts>
  <Company>University of Kansas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kyoakum</dc:creator>
  <cp:lastModifiedBy>Leiriao,Farley S</cp:lastModifiedBy>
  <cp:lastPrinted>2019-01-30T21:40:38Z</cp:lastPrinted>
  <dcterms:created xsi:type="dcterms:W3CDTF">2006-04-03T21:43:18Z</dcterms:created>
  <dcterms:modified xsi:type="dcterms:W3CDTF">2025-03-13T20:58:59Z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